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https://aevitae-my.sharepoint.com/personal/meriem_zanid_aevitae_com/Documents/Projecten/Inkomensverzekeringen/"/>
    </mc:Choice>
  </mc:AlternateContent>
  <xr:revisionPtr revIDLastSave="0" documentId="8_{A07A6ADF-7FB7-4151-AC26-407141BE4CD2}" xr6:coauthVersionLast="47" xr6:coauthVersionMax="47" xr10:uidLastSave="{00000000-0000-0000-0000-000000000000}"/>
  <bookViews>
    <workbookView xWindow="21795" yWindow="-16740" windowWidth="29040" windowHeight="15840" xr2:uid="{00000000-000D-0000-FFFF-FFFF00000000}"/>
  </bookViews>
  <sheets>
    <sheet name="werknemers" sheetId="1" r:id="rId1"/>
    <sheet name="instroom ZW en WGA" sheetId="4" r:id="rId2"/>
    <sheet name="beroepenlijst" sheetId="3" r:id="rId3"/>
    <sheet name="keuzelijsten" sheetId="2" state="veryHidden" r:id="rId4"/>
    <sheet name="toelichting gegevens" sheetId="5" r:id="rId5"/>
  </sheets>
  <externalReferences>
    <externalReference r:id="rId6"/>
  </externalReferences>
  <definedNames>
    <definedName name="aantal_werkn">[1]input!$D$26</definedName>
    <definedName name="contractvorm">[1]keuzelijsten!$B$18:$B$21</definedName>
    <definedName name="geslacht">[1]keuzelijsten!$B$13:$B$14</definedName>
    <definedName name="leeftijdscohorten">[1]keuzelijsten!$A$24:$B$29</definedName>
    <definedName name="sector_cd">[1]input!$E$22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4" l="1"/>
  <c r="S14" i="4"/>
  <c r="S13" i="4"/>
  <c r="S12" i="4"/>
  <c r="S11" i="4"/>
  <c r="S10" i="4"/>
  <c r="S9" i="4"/>
  <c r="R15" i="4"/>
  <c r="R14" i="4"/>
  <c r="R13" i="4"/>
  <c r="R12" i="4"/>
  <c r="R11" i="4"/>
  <c r="R10" i="4"/>
  <c r="R9" i="4"/>
  <c r="Q84" i="4"/>
  <c r="O84" i="4"/>
  <c r="P84" i="4" s="1"/>
  <c r="Q83" i="4"/>
  <c r="O83" i="4"/>
  <c r="P83" i="4" s="1"/>
  <c r="Q82" i="4"/>
  <c r="O82" i="4"/>
  <c r="P82" i="4" s="1"/>
  <c r="M82" i="4" s="1"/>
  <c r="N82" i="4" s="1"/>
  <c r="Q81" i="4"/>
  <c r="O81" i="4"/>
  <c r="P81" i="4" s="1"/>
  <c r="M81" i="4" s="1"/>
  <c r="N81" i="4" s="1"/>
  <c r="Q80" i="4"/>
  <c r="O80" i="4"/>
  <c r="P80" i="4" s="1"/>
  <c r="M80" i="4" s="1"/>
  <c r="N80" i="4" s="1"/>
  <c r="Q79" i="4"/>
  <c r="P79" i="4"/>
  <c r="M79" i="4" s="1"/>
  <c r="N79" i="4" s="1"/>
  <c r="O79" i="4"/>
  <c r="Q78" i="4"/>
  <c r="O78" i="4"/>
  <c r="P78" i="4" s="1"/>
  <c r="M78" i="4" s="1"/>
  <c r="N78" i="4" s="1"/>
  <c r="Q74" i="4"/>
  <c r="O74" i="4"/>
  <c r="P74" i="4" s="1"/>
  <c r="Q73" i="4"/>
  <c r="O73" i="4"/>
  <c r="P73" i="4" s="1"/>
  <c r="M73" i="4" s="1"/>
  <c r="N73" i="4" s="1"/>
  <c r="Q72" i="4"/>
  <c r="O72" i="4"/>
  <c r="P72" i="4" s="1"/>
  <c r="M72" i="4" s="1"/>
  <c r="N72" i="4" s="1"/>
  <c r="Q71" i="4"/>
  <c r="O71" i="4"/>
  <c r="P71" i="4" s="1"/>
  <c r="M71" i="4" s="1"/>
  <c r="N71" i="4" s="1"/>
  <c r="Q70" i="4"/>
  <c r="O70" i="4"/>
  <c r="P70" i="4" s="1"/>
  <c r="Q69" i="4"/>
  <c r="O69" i="4"/>
  <c r="P69" i="4" s="1"/>
  <c r="M69" i="4" s="1"/>
  <c r="N69" i="4" s="1"/>
  <c r="Q68" i="4"/>
  <c r="O68" i="4"/>
  <c r="P68" i="4" s="1"/>
  <c r="M68" i="4" s="1"/>
  <c r="N68" i="4" s="1"/>
  <c r="Q63" i="4"/>
  <c r="O63" i="4"/>
  <c r="P63" i="4" s="1"/>
  <c r="Q62" i="4"/>
  <c r="O62" i="4"/>
  <c r="P62" i="4" s="1"/>
  <c r="M62" i="4" s="1"/>
  <c r="N62" i="4" s="1"/>
  <c r="Q61" i="4"/>
  <c r="O61" i="4"/>
  <c r="P61" i="4" s="1"/>
  <c r="M61" i="4" s="1"/>
  <c r="N61" i="4" s="1"/>
  <c r="Q60" i="4"/>
  <c r="O60" i="4"/>
  <c r="P60" i="4" s="1"/>
  <c r="M60" i="4" s="1"/>
  <c r="N60" i="4" s="1"/>
  <c r="Q59" i="4"/>
  <c r="O59" i="4"/>
  <c r="P59" i="4" s="1"/>
  <c r="M59" i="4" s="1"/>
  <c r="N59" i="4" s="1"/>
  <c r="Q58" i="4"/>
  <c r="O58" i="4"/>
  <c r="P58" i="4" s="1"/>
  <c r="M58" i="4" s="1"/>
  <c r="N58" i="4" s="1"/>
  <c r="Q57" i="4"/>
  <c r="O57" i="4"/>
  <c r="P57" i="4" s="1"/>
  <c r="M57" i="4" s="1"/>
  <c r="N57" i="4" s="1"/>
  <c r="Q49" i="4"/>
  <c r="O49" i="4"/>
  <c r="P49" i="4" s="1"/>
  <c r="M49" i="4" s="1"/>
  <c r="N49" i="4" s="1"/>
  <c r="Q48" i="4"/>
  <c r="O48" i="4"/>
  <c r="P48" i="4" s="1"/>
  <c r="M48" i="4" s="1"/>
  <c r="N48" i="4" s="1"/>
  <c r="Q47" i="4"/>
  <c r="O47" i="4"/>
  <c r="P47" i="4" s="1"/>
  <c r="M47" i="4" s="1"/>
  <c r="N47" i="4" s="1"/>
  <c r="Q46" i="4"/>
  <c r="O46" i="4"/>
  <c r="P46" i="4" s="1"/>
  <c r="Q45" i="4"/>
  <c r="O45" i="4"/>
  <c r="P45" i="4" s="1"/>
  <c r="M45" i="4" s="1"/>
  <c r="N45" i="4" s="1"/>
  <c r="Q44" i="4"/>
  <c r="O44" i="4"/>
  <c r="P44" i="4" s="1"/>
  <c r="M44" i="4" s="1"/>
  <c r="N44" i="4" s="1"/>
  <c r="Q43" i="4"/>
  <c r="O43" i="4"/>
  <c r="P43" i="4" s="1"/>
  <c r="Q39" i="4"/>
  <c r="O39" i="4"/>
  <c r="P39" i="4" s="1"/>
  <c r="M39" i="4" s="1"/>
  <c r="N39" i="4" s="1"/>
  <c r="Q38" i="4"/>
  <c r="O38" i="4"/>
  <c r="P38" i="4" s="1"/>
  <c r="Q37" i="4"/>
  <c r="O37" i="4"/>
  <c r="P37" i="4" s="1"/>
  <c r="M37" i="4" s="1"/>
  <c r="N37" i="4" s="1"/>
  <c r="Q36" i="4"/>
  <c r="O36" i="4"/>
  <c r="P36" i="4" s="1"/>
  <c r="Q35" i="4"/>
  <c r="O35" i="4"/>
  <c r="P35" i="4" s="1"/>
  <c r="M35" i="4" s="1"/>
  <c r="N35" i="4" s="1"/>
  <c r="Q34" i="4"/>
  <c r="O34" i="4"/>
  <c r="P34" i="4" s="1"/>
  <c r="M34" i="4" s="1"/>
  <c r="N34" i="4" s="1"/>
  <c r="Q33" i="4"/>
  <c r="O33" i="4"/>
  <c r="P33" i="4" s="1"/>
  <c r="Q28" i="4"/>
  <c r="Q27" i="4"/>
  <c r="Q26" i="4"/>
  <c r="Q25" i="4"/>
  <c r="Q24" i="4"/>
  <c r="Q23" i="4"/>
  <c r="Q22" i="4"/>
  <c r="Q15" i="4"/>
  <c r="Q14" i="4"/>
  <c r="Q13" i="4"/>
  <c r="Q12" i="4"/>
  <c r="Q11" i="4"/>
  <c r="Q10" i="4"/>
  <c r="Q9" i="4"/>
  <c r="M36" i="4" l="1"/>
  <c r="N36" i="4" s="1"/>
  <c r="M43" i="4"/>
  <c r="N43" i="4" s="1"/>
  <c r="M63" i="4"/>
  <c r="N63" i="4" s="1"/>
  <c r="N55" i="4" s="1"/>
  <c r="M74" i="4"/>
  <c r="N74" i="4" s="1"/>
  <c r="M84" i="4"/>
  <c r="N84" i="4" s="1"/>
  <c r="M70" i="4"/>
  <c r="N70" i="4" s="1"/>
  <c r="M83" i="4"/>
  <c r="N83" i="4" s="1"/>
  <c r="N76" i="4" s="1"/>
  <c r="M46" i="4"/>
  <c r="N46" i="4" s="1"/>
  <c r="M38" i="4"/>
  <c r="N38" i="4" s="1"/>
  <c r="M33" i="4"/>
  <c r="N33" i="4" s="1"/>
  <c r="N66" i="4" l="1"/>
  <c r="N41" i="4"/>
  <c r="N31" i="4"/>
  <c r="C76" i="4"/>
  <c r="B76" i="4"/>
  <c r="C66" i="4"/>
  <c r="B66" i="4"/>
  <c r="C55" i="4"/>
  <c r="B55" i="4"/>
  <c r="C41" i="4"/>
  <c r="B41" i="4"/>
  <c r="C31" i="4"/>
  <c r="B31" i="4"/>
  <c r="O28" i="4" l="1"/>
  <c r="P28" i="4" s="1"/>
  <c r="O27" i="4"/>
  <c r="P27" i="4" s="1"/>
  <c r="O26" i="4"/>
  <c r="P26" i="4" s="1"/>
  <c r="O25" i="4"/>
  <c r="P25" i="4" s="1"/>
  <c r="O24" i="4"/>
  <c r="P24" i="4" s="1"/>
  <c r="O23" i="4"/>
  <c r="P23" i="4" s="1"/>
  <c r="O22" i="4"/>
  <c r="P22" i="4" s="1"/>
  <c r="C20" i="4"/>
  <c r="B20" i="4"/>
  <c r="O15" i="4"/>
  <c r="P15" i="4" s="1"/>
  <c r="O14" i="4"/>
  <c r="P14" i="4" s="1"/>
  <c r="O13" i="4"/>
  <c r="P13" i="4" s="1"/>
  <c r="O12" i="4"/>
  <c r="P12" i="4" s="1"/>
  <c r="M12" i="4" s="1"/>
  <c r="O11" i="4"/>
  <c r="P11" i="4" s="1"/>
  <c r="M11" i="4" s="1"/>
  <c r="O10" i="4"/>
  <c r="P10" i="4" s="1"/>
  <c r="M10" i="4" s="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6" i="1"/>
  <c r="O9" i="4"/>
  <c r="P9" i="4" s="1"/>
  <c r="M9" i="4" s="1"/>
  <c r="M24" i="4" l="1"/>
  <c r="N24" i="4" s="1"/>
  <c r="M25" i="4"/>
  <c r="N25" i="4" s="1"/>
  <c r="M23" i="4"/>
  <c r="N23" i="4" s="1"/>
  <c r="M26" i="4"/>
  <c r="N26" i="4" s="1"/>
  <c r="M27" i="4"/>
  <c r="N27" i="4" s="1"/>
  <c r="M28" i="4"/>
  <c r="N28" i="4" s="1"/>
  <c r="M13" i="4"/>
  <c r="N13" i="4" s="1"/>
  <c r="M14" i="4"/>
  <c r="N14" i="4" s="1"/>
  <c r="M15" i="4"/>
  <c r="N15" i="4" s="1"/>
  <c r="N9" i="4"/>
  <c r="N10" i="4"/>
  <c r="N11" i="4"/>
  <c r="M22" i="4"/>
  <c r="N22" i="4" s="1"/>
  <c r="N12" i="4"/>
  <c r="N20" i="4" l="1"/>
  <c r="N7" i="4"/>
  <c r="B7" i="4"/>
  <c r="C7" i="4"/>
  <c r="N1" i="1" l="1"/>
  <c r="L4" i="1"/>
  <c r="F5" i="1" l="1"/>
  <c r="A6" i="1" l="1"/>
  <c r="Y6" i="1" s="1"/>
  <c r="S6" i="1" l="1"/>
  <c r="V6" i="1" s="1"/>
  <c r="R6" i="1"/>
  <c r="T6" i="1" s="1"/>
  <c r="M6" i="1" s="1"/>
  <c r="O6" i="1"/>
  <c r="Q6" i="1"/>
  <c r="P6" i="1"/>
  <c r="N6" i="1"/>
  <c r="K6" i="1"/>
  <c r="A7" i="1"/>
  <c r="Y7" i="1" s="1"/>
  <c r="J6" i="1"/>
  <c r="R7" i="1" l="1"/>
  <c r="T7" i="1" s="1"/>
  <c r="S7" i="1"/>
  <c r="V7" i="1" s="1"/>
  <c r="X6" i="1"/>
  <c r="U6" i="1"/>
  <c r="W6" i="1" s="1"/>
  <c r="O7" i="1"/>
  <c r="Q7" i="1"/>
  <c r="K7" i="1"/>
  <c r="P7" i="1"/>
  <c r="N7" i="1"/>
  <c r="J7" i="1"/>
  <c r="A8" i="1"/>
  <c r="Y8" i="1" s="1"/>
  <c r="M7" i="1" l="1"/>
  <c r="X7" i="1"/>
  <c r="U7" i="1"/>
  <c r="W7" i="1" s="1"/>
  <c r="L6" i="1"/>
  <c r="R8" i="1"/>
  <c r="T8" i="1" s="1"/>
  <c r="S8" i="1"/>
  <c r="V8" i="1" s="1"/>
  <c r="U8" i="1"/>
  <c r="O8" i="1"/>
  <c r="Q8" i="1"/>
  <c r="P8" i="1"/>
  <c r="K8" i="1"/>
  <c r="N8" i="1"/>
  <c r="A9" i="1"/>
  <c r="Y9" i="1" s="1"/>
  <c r="J8" i="1"/>
  <c r="L7" i="1" l="1"/>
  <c r="M8" i="1"/>
  <c r="X8" i="1"/>
  <c r="W8" i="1"/>
  <c r="V9" i="1"/>
  <c r="X9" i="1" s="1"/>
  <c r="R9" i="1"/>
  <c r="S9" i="1"/>
  <c r="T9" i="1"/>
  <c r="M9" i="1" s="1"/>
  <c r="U9" i="1"/>
  <c r="W9" i="1" s="1"/>
  <c r="O9" i="1"/>
  <c r="Q9" i="1"/>
  <c r="P9" i="1"/>
  <c r="N9" i="1"/>
  <c r="K9" i="1"/>
  <c r="A10" i="1"/>
  <c r="Y10" i="1" s="1"/>
  <c r="J9" i="1"/>
  <c r="L8" i="1" l="1"/>
  <c r="L9" i="1"/>
  <c r="R10" i="1"/>
  <c r="U10" i="1" s="1"/>
  <c r="S10" i="1"/>
  <c r="V10" i="1" s="1"/>
  <c r="O10" i="1"/>
  <c r="K10" i="1"/>
  <c r="Q10" i="1"/>
  <c r="N10" i="1"/>
  <c r="P10" i="1"/>
  <c r="A11" i="1"/>
  <c r="Y11" i="1" s="1"/>
  <c r="J10" i="1"/>
  <c r="T10" i="1" l="1"/>
  <c r="V11" i="1"/>
  <c r="R11" i="1"/>
  <c r="T11" i="1" s="1"/>
  <c r="S11" i="1"/>
  <c r="O11" i="1"/>
  <c r="Q11" i="1"/>
  <c r="N11" i="1"/>
  <c r="K11" i="1"/>
  <c r="P11" i="1"/>
  <c r="A12" i="1"/>
  <c r="Y12" i="1" s="1"/>
  <c r="J11" i="1"/>
  <c r="M11" i="1" l="1"/>
  <c r="X11" i="1"/>
  <c r="U11" i="1"/>
  <c r="W11" i="1" s="1"/>
  <c r="L11" i="1" s="1"/>
  <c r="M10" i="1"/>
  <c r="W10" i="1"/>
  <c r="X10" i="1"/>
  <c r="S12" i="1"/>
  <c r="T12" i="1"/>
  <c r="M12" i="1" s="1"/>
  <c r="U12" i="1"/>
  <c r="V12" i="1"/>
  <c r="W12" i="1"/>
  <c r="R12" i="1"/>
  <c r="O12" i="1"/>
  <c r="Q12" i="1"/>
  <c r="N12" i="1"/>
  <c r="K12" i="1"/>
  <c r="P12" i="1"/>
  <c r="A13" i="1"/>
  <c r="Y13" i="1" s="1"/>
  <c r="J12" i="1"/>
  <c r="L10" i="1" l="1"/>
  <c r="X12" i="1"/>
  <c r="L12" i="1" s="1"/>
  <c r="R13" i="1"/>
  <c r="S13" i="1"/>
  <c r="V13" i="1" s="1"/>
  <c r="T13" i="1"/>
  <c r="M13" i="1" s="1"/>
  <c r="U13" i="1"/>
  <c r="O13" i="1"/>
  <c r="Q13" i="1"/>
  <c r="P13" i="1"/>
  <c r="K13" i="1"/>
  <c r="N13" i="1"/>
  <c r="A14" i="1"/>
  <c r="Y14" i="1" s="1"/>
  <c r="J13" i="1"/>
  <c r="X13" i="1" l="1"/>
  <c r="W13" i="1"/>
  <c r="R14" i="1"/>
  <c r="U14" i="1" s="1"/>
  <c r="S14" i="1"/>
  <c r="V14" i="1"/>
  <c r="O14" i="1"/>
  <c r="Q14" i="1"/>
  <c r="P14" i="1"/>
  <c r="K14" i="1"/>
  <c r="N14" i="1"/>
  <c r="A15" i="1"/>
  <c r="Y15" i="1" s="1"/>
  <c r="J14" i="1"/>
  <c r="T14" i="1" l="1"/>
  <c r="L13" i="1"/>
  <c r="V15" i="1"/>
  <c r="R15" i="1"/>
  <c r="T15" i="1" s="1"/>
  <c r="S15" i="1"/>
  <c r="O15" i="1"/>
  <c r="Q15" i="1"/>
  <c r="P15" i="1"/>
  <c r="K15" i="1"/>
  <c r="N15" i="1"/>
  <c r="A16" i="1"/>
  <c r="Y16" i="1" s="1"/>
  <c r="J15" i="1"/>
  <c r="M15" i="1" l="1"/>
  <c r="X15" i="1"/>
  <c r="U15" i="1"/>
  <c r="W15" i="1" s="1"/>
  <c r="L15" i="1" s="1"/>
  <c r="M14" i="1"/>
  <c r="W14" i="1"/>
  <c r="X14" i="1"/>
  <c r="V16" i="1"/>
  <c r="R16" i="1"/>
  <c r="U16" i="1" s="1"/>
  <c r="S16" i="1"/>
  <c r="O16" i="1"/>
  <c r="K16" i="1"/>
  <c r="Q16" i="1"/>
  <c r="N16" i="1"/>
  <c r="P16" i="1"/>
  <c r="A17" i="1"/>
  <c r="Y17" i="1" s="1"/>
  <c r="J16" i="1"/>
  <c r="L14" i="1" l="1"/>
  <c r="T16" i="1"/>
  <c r="R17" i="1"/>
  <c r="T17" i="1" s="1"/>
  <c r="S17" i="1"/>
  <c r="V17" i="1" s="1"/>
  <c r="O17" i="1"/>
  <c r="Q17" i="1"/>
  <c r="P17" i="1"/>
  <c r="N17" i="1"/>
  <c r="K17" i="1"/>
  <c r="A18" i="1"/>
  <c r="Y18" i="1" s="1"/>
  <c r="J17" i="1"/>
  <c r="M17" i="1" l="1"/>
  <c r="X17" i="1"/>
  <c r="U17" i="1"/>
  <c r="W17" i="1" s="1"/>
  <c r="L17" i="1" s="1"/>
  <c r="M16" i="1"/>
  <c r="W16" i="1"/>
  <c r="X16" i="1"/>
  <c r="S18" i="1"/>
  <c r="T18" i="1"/>
  <c r="M18" i="1" s="1"/>
  <c r="U18" i="1"/>
  <c r="V18" i="1"/>
  <c r="W18" i="1"/>
  <c r="R18" i="1"/>
  <c r="O18" i="1"/>
  <c r="Q18" i="1"/>
  <c r="N18" i="1"/>
  <c r="K18" i="1"/>
  <c r="P18" i="1"/>
  <c r="A19" i="1"/>
  <c r="Y19" i="1" s="1"/>
  <c r="J18" i="1"/>
  <c r="L16" i="1" l="1"/>
  <c r="X18" i="1"/>
  <c r="L18" i="1" s="1"/>
  <c r="R19" i="1"/>
  <c r="U19" i="1" s="1"/>
  <c r="S19" i="1"/>
  <c r="V19" i="1" s="1"/>
  <c r="T19" i="1"/>
  <c r="M19" i="1" s="1"/>
  <c r="O19" i="1"/>
  <c r="Q19" i="1"/>
  <c r="N19" i="1"/>
  <c r="K19" i="1"/>
  <c r="P19" i="1"/>
  <c r="A20" i="1"/>
  <c r="Y20" i="1" s="1"/>
  <c r="J19" i="1"/>
  <c r="X19" i="1" l="1"/>
  <c r="W19" i="1"/>
  <c r="R20" i="1"/>
  <c r="T20" i="1" s="1"/>
  <c r="S20" i="1"/>
  <c r="V20" i="1" s="1"/>
  <c r="O20" i="1"/>
  <c r="Q20" i="1"/>
  <c r="P20" i="1"/>
  <c r="K20" i="1"/>
  <c r="N20" i="1"/>
  <c r="A21" i="1"/>
  <c r="Y21" i="1" s="1"/>
  <c r="J20" i="1"/>
  <c r="L19" i="1" l="1"/>
  <c r="M20" i="1"/>
  <c r="X20" i="1"/>
  <c r="U20" i="1"/>
  <c r="W20" i="1" s="1"/>
  <c r="V21" i="1"/>
  <c r="R21" i="1"/>
  <c r="S21" i="1"/>
  <c r="T21" i="1"/>
  <c r="M21" i="1" s="1"/>
  <c r="U21" i="1"/>
  <c r="W21" i="1" s="1"/>
  <c r="O21" i="1"/>
  <c r="Q21" i="1"/>
  <c r="P21" i="1"/>
  <c r="K21" i="1"/>
  <c r="N21" i="1"/>
  <c r="A22" i="1"/>
  <c r="Y22" i="1" s="1"/>
  <c r="J21" i="1"/>
  <c r="L20" i="1" l="1"/>
  <c r="X21" i="1"/>
  <c r="L21" i="1" s="1"/>
  <c r="V22" i="1"/>
  <c r="R22" i="1"/>
  <c r="U22" i="1" s="1"/>
  <c r="S22" i="1"/>
  <c r="O22" i="1"/>
  <c r="K22" i="1"/>
  <c r="Q22" i="1"/>
  <c r="N22" i="1"/>
  <c r="P22" i="1"/>
  <c r="A23" i="1"/>
  <c r="Y23" i="1" s="1"/>
  <c r="J22" i="1"/>
  <c r="T22" i="1" l="1"/>
  <c r="V23" i="1"/>
  <c r="R23" i="1"/>
  <c r="T23" i="1" s="1"/>
  <c r="S23" i="1"/>
  <c r="O23" i="1"/>
  <c r="P23" i="1"/>
  <c r="K23" i="1"/>
  <c r="Q23" i="1"/>
  <c r="N23" i="1"/>
  <c r="A24" i="1"/>
  <c r="Y24" i="1" s="1"/>
  <c r="J23" i="1"/>
  <c r="M23" i="1" l="1"/>
  <c r="X23" i="1"/>
  <c r="M22" i="1"/>
  <c r="W22" i="1"/>
  <c r="X22" i="1"/>
  <c r="U23" i="1"/>
  <c r="W23" i="1" s="1"/>
  <c r="L23" i="1" s="1"/>
  <c r="S24" i="1"/>
  <c r="V24" i="1"/>
  <c r="R24" i="1"/>
  <c r="T24" i="1" s="1"/>
  <c r="O24" i="1"/>
  <c r="Q24" i="1"/>
  <c r="K24" i="1"/>
  <c r="N24" i="1"/>
  <c r="P24" i="1"/>
  <c r="A25" i="1"/>
  <c r="Y25" i="1" s="1"/>
  <c r="J24" i="1"/>
  <c r="L22" i="1" l="1"/>
  <c r="M24" i="1"/>
  <c r="X24" i="1"/>
  <c r="U24" i="1"/>
  <c r="W24" i="1" s="1"/>
  <c r="L24" i="1" s="1"/>
  <c r="R25" i="1"/>
  <c r="T25" i="1" s="1"/>
  <c r="S25" i="1"/>
  <c r="V25" i="1"/>
  <c r="O25" i="1"/>
  <c r="Q25" i="1"/>
  <c r="P25" i="1"/>
  <c r="N25" i="1"/>
  <c r="K25" i="1"/>
  <c r="A26" i="1"/>
  <c r="Y26" i="1" s="1"/>
  <c r="J25" i="1"/>
  <c r="M25" i="1" l="1"/>
  <c r="X25" i="1"/>
  <c r="U25" i="1"/>
  <c r="W25" i="1" s="1"/>
  <c r="R26" i="1"/>
  <c r="S26" i="1"/>
  <c r="T26" i="1"/>
  <c r="M26" i="1" s="1"/>
  <c r="U26" i="1"/>
  <c r="W26" i="1" s="1"/>
  <c r="V26" i="1"/>
  <c r="O26" i="1"/>
  <c r="Q26" i="1"/>
  <c r="P26" i="1"/>
  <c r="N26" i="1"/>
  <c r="K26" i="1"/>
  <c r="A27" i="1"/>
  <c r="Y27" i="1" s="1"/>
  <c r="J26" i="1"/>
  <c r="L25" i="1" l="1"/>
  <c r="X26" i="1"/>
  <c r="L26" i="1" s="1"/>
  <c r="V27" i="1"/>
  <c r="R27" i="1"/>
  <c r="T27" i="1" s="1"/>
  <c r="S27" i="1"/>
  <c r="O27" i="1"/>
  <c r="Q27" i="1"/>
  <c r="K27" i="1"/>
  <c r="N27" i="1"/>
  <c r="P27" i="1"/>
  <c r="A28" i="1"/>
  <c r="Y28" i="1" s="1"/>
  <c r="J27" i="1"/>
  <c r="M27" i="1" l="1"/>
  <c r="W27" i="1"/>
  <c r="X27" i="1"/>
  <c r="U27" i="1"/>
  <c r="R28" i="1"/>
  <c r="U28" i="1" s="1"/>
  <c r="S28" i="1"/>
  <c r="V28" i="1" s="1"/>
  <c r="O28" i="1"/>
  <c r="K28" i="1"/>
  <c r="Q28" i="1"/>
  <c r="P28" i="1"/>
  <c r="N28" i="1"/>
  <c r="A29" i="1"/>
  <c r="Y29" i="1" s="1"/>
  <c r="J28" i="1"/>
  <c r="L27" i="1" l="1"/>
  <c r="T28" i="1"/>
  <c r="V29" i="1"/>
  <c r="R29" i="1"/>
  <c r="T29" i="1" s="1"/>
  <c r="S29" i="1"/>
  <c r="O29" i="1"/>
  <c r="Q29" i="1"/>
  <c r="N29" i="1"/>
  <c r="K29" i="1"/>
  <c r="P29" i="1"/>
  <c r="A30" i="1"/>
  <c r="Y30" i="1" s="1"/>
  <c r="J29" i="1"/>
  <c r="M29" i="1" l="1"/>
  <c r="X29" i="1"/>
  <c r="U29" i="1"/>
  <c r="W29" i="1" s="1"/>
  <c r="M28" i="1"/>
  <c r="X28" i="1"/>
  <c r="W28" i="1"/>
  <c r="L28" i="1" s="1"/>
  <c r="S30" i="1"/>
  <c r="V30" i="1"/>
  <c r="R30" i="1"/>
  <c r="T30" i="1" s="1"/>
  <c r="O30" i="1"/>
  <c r="Q30" i="1"/>
  <c r="K30" i="1"/>
  <c r="N30" i="1"/>
  <c r="P30" i="1"/>
  <c r="A31" i="1"/>
  <c r="Y31" i="1" s="1"/>
  <c r="J30" i="1"/>
  <c r="L29" i="1" l="1"/>
  <c r="M30" i="1"/>
  <c r="X30" i="1"/>
  <c r="U30" i="1"/>
  <c r="W30" i="1" s="1"/>
  <c r="L30" i="1" s="1"/>
  <c r="R31" i="1"/>
  <c r="S31" i="1"/>
  <c r="T31" i="1"/>
  <c r="M31" i="1" s="1"/>
  <c r="U31" i="1"/>
  <c r="V31" i="1"/>
  <c r="O31" i="1"/>
  <c r="Q31" i="1"/>
  <c r="P31" i="1"/>
  <c r="N31" i="1"/>
  <c r="K31" i="1"/>
  <c r="A32" i="1"/>
  <c r="Y32" i="1" s="1"/>
  <c r="J31" i="1"/>
  <c r="X31" i="1" l="1"/>
  <c r="W31" i="1"/>
  <c r="R32" i="1"/>
  <c r="U32" i="1" s="1"/>
  <c r="S32" i="1"/>
  <c r="V32" i="1"/>
  <c r="O32" i="1"/>
  <c r="Q32" i="1"/>
  <c r="P32" i="1"/>
  <c r="K32" i="1"/>
  <c r="N32" i="1"/>
  <c r="A33" i="1"/>
  <c r="Y33" i="1" s="1"/>
  <c r="J32" i="1"/>
  <c r="L31" i="1" l="1"/>
  <c r="T32" i="1"/>
  <c r="R33" i="1"/>
  <c r="T33" i="1" s="1"/>
  <c r="S33" i="1"/>
  <c r="V33" i="1" s="1"/>
  <c r="O33" i="1"/>
  <c r="Q33" i="1"/>
  <c r="N33" i="1"/>
  <c r="P33" i="1"/>
  <c r="K33" i="1"/>
  <c r="A34" i="1"/>
  <c r="Y34" i="1" s="1"/>
  <c r="J33" i="1"/>
  <c r="M33" i="1" l="1"/>
  <c r="X33" i="1"/>
  <c r="U33" i="1"/>
  <c r="W33" i="1" s="1"/>
  <c r="L33" i="1" s="1"/>
  <c r="M32" i="1"/>
  <c r="X32" i="1"/>
  <c r="W32" i="1"/>
  <c r="V34" i="1"/>
  <c r="R34" i="1"/>
  <c r="U34" i="1" s="1"/>
  <c r="S34" i="1"/>
  <c r="O34" i="1"/>
  <c r="K34" i="1"/>
  <c r="Q34" i="1"/>
  <c r="N34" i="1"/>
  <c r="P34" i="1"/>
  <c r="A35" i="1"/>
  <c r="Y35" i="1" s="1"/>
  <c r="J34" i="1"/>
  <c r="T34" i="1" l="1"/>
  <c r="L32" i="1"/>
  <c r="T35" i="1"/>
  <c r="M35" i="1" s="1"/>
  <c r="U35" i="1"/>
  <c r="W35" i="1" s="1"/>
  <c r="R35" i="1"/>
  <c r="S35" i="1"/>
  <c r="V35" i="1" s="1"/>
  <c r="O35" i="1"/>
  <c r="P35" i="1"/>
  <c r="K35" i="1"/>
  <c r="N35" i="1"/>
  <c r="Q35" i="1"/>
  <c r="A36" i="1"/>
  <c r="Y36" i="1" s="1"/>
  <c r="J35" i="1"/>
  <c r="X35" i="1" l="1"/>
  <c r="L35" i="1" s="1"/>
  <c r="M34" i="1"/>
  <c r="W34" i="1"/>
  <c r="X34" i="1"/>
  <c r="S36" i="1"/>
  <c r="T36" i="1"/>
  <c r="M36" i="1" s="1"/>
  <c r="U36" i="1"/>
  <c r="V36" i="1"/>
  <c r="W36" i="1"/>
  <c r="R36" i="1"/>
  <c r="O36" i="1"/>
  <c r="P36" i="1"/>
  <c r="K36" i="1"/>
  <c r="N36" i="1"/>
  <c r="Q36" i="1"/>
  <c r="A37" i="1"/>
  <c r="Y37" i="1" s="1"/>
  <c r="J36" i="1"/>
  <c r="L34" i="1" l="1"/>
  <c r="X36" i="1"/>
  <c r="L36" i="1" s="1"/>
  <c r="R37" i="1"/>
  <c r="U37" i="1" s="1"/>
  <c r="S37" i="1"/>
  <c r="V37" i="1"/>
  <c r="O37" i="1"/>
  <c r="Q37" i="1"/>
  <c r="P37" i="1"/>
  <c r="K37" i="1"/>
  <c r="N37" i="1"/>
  <c r="A38" i="1"/>
  <c r="Y38" i="1" s="1"/>
  <c r="J37" i="1"/>
  <c r="T37" i="1" l="1"/>
  <c r="W38" i="1"/>
  <c r="R38" i="1"/>
  <c r="S38" i="1"/>
  <c r="T38" i="1"/>
  <c r="M38" i="1" s="1"/>
  <c r="U38" i="1"/>
  <c r="V38" i="1"/>
  <c r="O38" i="1"/>
  <c r="Q38" i="1"/>
  <c r="P38" i="1"/>
  <c r="K38" i="1"/>
  <c r="N38" i="1"/>
  <c r="A39" i="1"/>
  <c r="Y39" i="1" s="1"/>
  <c r="J38" i="1"/>
  <c r="M37" i="1" l="1"/>
  <c r="W37" i="1"/>
  <c r="X37" i="1"/>
  <c r="X38" i="1"/>
  <c r="L38" i="1" s="1"/>
  <c r="V39" i="1"/>
  <c r="R39" i="1"/>
  <c r="T39" i="1" s="1"/>
  <c r="S39" i="1"/>
  <c r="O39" i="1"/>
  <c r="Q39" i="1"/>
  <c r="K39" i="1"/>
  <c r="N39" i="1"/>
  <c r="P39" i="1"/>
  <c r="A40" i="1"/>
  <c r="Y40" i="1" s="1"/>
  <c r="J39" i="1"/>
  <c r="M39" i="1" l="1"/>
  <c r="X39" i="1"/>
  <c r="U39" i="1"/>
  <c r="W39" i="1" s="1"/>
  <c r="L39" i="1" s="1"/>
  <c r="L37" i="1"/>
  <c r="V40" i="1"/>
  <c r="X40" i="1" s="1"/>
  <c r="R40" i="1"/>
  <c r="U40" i="1" s="1"/>
  <c r="W40" i="1" s="1"/>
  <c r="S40" i="1"/>
  <c r="T40" i="1"/>
  <c r="M40" i="1" s="1"/>
  <c r="O40" i="1"/>
  <c r="K40" i="1"/>
  <c r="Q40" i="1"/>
  <c r="N40" i="1"/>
  <c r="P40" i="1"/>
  <c r="A41" i="1"/>
  <c r="Y41" i="1" s="1"/>
  <c r="J40" i="1"/>
  <c r="L40" i="1" l="1"/>
  <c r="T41" i="1"/>
  <c r="M41" i="1" s="1"/>
  <c r="U41" i="1"/>
  <c r="W41" i="1"/>
  <c r="R41" i="1"/>
  <c r="S41" i="1"/>
  <c r="V41" i="1" s="1"/>
  <c r="O41" i="1"/>
  <c r="K41" i="1"/>
  <c r="Q41" i="1"/>
  <c r="P41" i="1"/>
  <c r="N41" i="1"/>
  <c r="A42" i="1"/>
  <c r="Y42" i="1" s="1"/>
  <c r="J41" i="1"/>
  <c r="X41" i="1" l="1"/>
  <c r="L41" i="1" s="1"/>
  <c r="S42" i="1"/>
  <c r="V42" i="1"/>
  <c r="R42" i="1"/>
  <c r="T42" i="1" s="1"/>
  <c r="O42" i="1"/>
  <c r="Q42" i="1"/>
  <c r="P42" i="1"/>
  <c r="K42" i="1"/>
  <c r="N42" i="1"/>
  <c r="A43" i="1"/>
  <c r="Y43" i="1" s="1"/>
  <c r="J42" i="1"/>
  <c r="M42" i="1" l="1"/>
  <c r="X42" i="1"/>
  <c r="U42" i="1"/>
  <c r="W42" i="1" s="1"/>
  <c r="R43" i="1"/>
  <c r="T43" i="1" s="1"/>
  <c r="S43" i="1"/>
  <c r="V43" i="1" s="1"/>
  <c r="O43" i="1"/>
  <c r="Q43" i="1"/>
  <c r="P43" i="1"/>
  <c r="K43" i="1"/>
  <c r="N43" i="1"/>
  <c r="A44" i="1"/>
  <c r="Y44" i="1" s="1"/>
  <c r="J43" i="1"/>
  <c r="L42" i="1" l="1"/>
  <c r="M43" i="1"/>
  <c r="W43" i="1"/>
  <c r="X43" i="1"/>
  <c r="U43" i="1"/>
  <c r="R44" i="1"/>
  <c r="T44" i="1" s="1"/>
  <c r="S44" i="1"/>
  <c r="V44" i="1" s="1"/>
  <c r="O44" i="1"/>
  <c r="Q44" i="1"/>
  <c r="P44" i="1"/>
  <c r="K44" i="1"/>
  <c r="N44" i="1"/>
  <c r="A45" i="1"/>
  <c r="Y45" i="1" s="1"/>
  <c r="J44" i="1"/>
  <c r="L43" i="1" l="1"/>
  <c r="M44" i="1"/>
  <c r="X44" i="1"/>
  <c r="U44" i="1"/>
  <c r="W44" i="1" s="1"/>
  <c r="V45" i="1"/>
  <c r="W45" i="1"/>
  <c r="R45" i="1"/>
  <c r="S45" i="1"/>
  <c r="T45" i="1"/>
  <c r="M45" i="1" s="1"/>
  <c r="U45" i="1"/>
  <c r="O45" i="1"/>
  <c r="Q45" i="1"/>
  <c r="N45" i="1"/>
  <c r="P45" i="1"/>
  <c r="K45" i="1"/>
  <c r="A46" i="1"/>
  <c r="Y46" i="1" s="1"/>
  <c r="J45" i="1"/>
  <c r="L44" i="1" l="1"/>
  <c r="X45" i="1"/>
  <c r="L45" i="1" s="1"/>
  <c r="V46" i="1"/>
  <c r="R46" i="1"/>
  <c r="U46" i="1" s="1"/>
  <c r="S46" i="1"/>
  <c r="T46" i="1"/>
  <c r="M46" i="1" s="1"/>
  <c r="O46" i="1"/>
  <c r="K46" i="1"/>
  <c r="Q46" i="1"/>
  <c r="N46" i="1"/>
  <c r="P46" i="1"/>
  <c r="A47" i="1"/>
  <c r="Y47" i="1" s="1"/>
  <c r="J46" i="1"/>
  <c r="W46" i="1" l="1"/>
  <c r="X46" i="1"/>
  <c r="T47" i="1"/>
  <c r="M47" i="1" s="1"/>
  <c r="U47" i="1"/>
  <c r="V47" i="1"/>
  <c r="R47" i="1"/>
  <c r="S47" i="1"/>
  <c r="O47" i="1"/>
  <c r="Q47" i="1"/>
  <c r="K47" i="1"/>
  <c r="N47" i="1"/>
  <c r="P47" i="1"/>
  <c r="A48" i="1"/>
  <c r="Y48" i="1" s="1"/>
  <c r="J47" i="1"/>
  <c r="W47" i="1" l="1"/>
  <c r="X47" i="1"/>
  <c r="L46" i="1"/>
  <c r="S48" i="1"/>
  <c r="V48" i="1" s="1"/>
  <c r="R48" i="1"/>
  <c r="T48" i="1" s="1"/>
  <c r="O48" i="1"/>
  <c r="Q48" i="1"/>
  <c r="P48" i="1"/>
  <c r="K48" i="1"/>
  <c r="N48" i="1"/>
  <c r="A49" i="1"/>
  <c r="Y49" i="1" s="1"/>
  <c r="J48" i="1"/>
  <c r="M48" i="1" l="1"/>
  <c r="X48" i="1"/>
  <c r="U48" i="1"/>
  <c r="W48" i="1" s="1"/>
  <c r="L48" i="1" s="1"/>
  <c r="L47" i="1"/>
  <c r="R49" i="1"/>
  <c r="S49" i="1"/>
  <c r="V49" i="1" s="1"/>
  <c r="T49" i="1"/>
  <c r="M49" i="1" s="1"/>
  <c r="U49" i="1"/>
  <c r="O49" i="1"/>
  <c r="Q49" i="1"/>
  <c r="P49" i="1"/>
  <c r="K49" i="1"/>
  <c r="N49" i="1"/>
  <c r="A50" i="1"/>
  <c r="Y50" i="1" s="1"/>
  <c r="J49" i="1"/>
  <c r="W49" i="1" l="1"/>
  <c r="X49" i="1"/>
  <c r="R50" i="1"/>
  <c r="T50" i="1" s="1"/>
  <c r="S50" i="1"/>
  <c r="V50" i="1" s="1"/>
  <c r="O50" i="1"/>
  <c r="Q50" i="1"/>
  <c r="P50" i="1"/>
  <c r="K50" i="1"/>
  <c r="N50" i="1"/>
  <c r="A51" i="1"/>
  <c r="Y51" i="1" s="1"/>
  <c r="J50" i="1"/>
  <c r="M50" i="1" l="1"/>
  <c r="X50" i="1"/>
  <c r="U50" i="1"/>
  <c r="W50" i="1" s="1"/>
  <c r="L49" i="1"/>
  <c r="V51" i="1"/>
  <c r="R51" i="1"/>
  <c r="S51" i="1"/>
  <c r="T51" i="1"/>
  <c r="M51" i="1" s="1"/>
  <c r="U51" i="1"/>
  <c r="O51" i="1"/>
  <c r="Q51" i="1"/>
  <c r="P51" i="1"/>
  <c r="K51" i="1"/>
  <c r="N51" i="1"/>
  <c r="A52" i="1"/>
  <c r="Y52" i="1" s="1"/>
  <c r="J51" i="1"/>
  <c r="L50" i="1" l="1"/>
  <c r="X51" i="1"/>
  <c r="W51" i="1"/>
  <c r="V52" i="1"/>
  <c r="R52" i="1"/>
  <c r="T52" i="1" s="1"/>
  <c r="S52" i="1"/>
  <c r="O52" i="1"/>
  <c r="K52" i="1"/>
  <c r="Q52" i="1"/>
  <c r="N52" i="1"/>
  <c r="P52" i="1"/>
  <c r="A53" i="1"/>
  <c r="Y53" i="1" s="1"/>
  <c r="J52" i="1"/>
  <c r="M52" i="1" l="1"/>
  <c r="X52" i="1"/>
  <c r="U52" i="1"/>
  <c r="W52" i="1" s="1"/>
  <c r="L52" i="1" s="1"/>
  <c r="L51" i="1"/>
  <c r="T53" i="1"/>
  <c r="M53" i="1" s="1"/>
  <c r="R53" i="1"/>
  <c r="U53" i="1" s="1"/>
  <c r="S53" i="1"/>
  <c r="V53" i="1" s="1"/>
  <c r="O53" i="1"/>
  <c r="Q53" i="1"/>
  <c r="N53" i="1"/>
  <c r="P53" i="1"/>
  <c r="K53" i="1"/>
  <c r="A54" i="1"/>
  <c r="Y54" i="1" s="1"/>
  <c r="J53" i="1"/>
  <c r="X53" i="1" l="1"/>
  <c r="W53" i="1"/>
  <c r="S54" i="1"/>
  <c r="T54" i="1"/>
  <c r="M54" i="1" s="1"/>
  <c r="U54" i="1"/>
  <c r="V54" i="1"/>
  <c r="R54" i="1"/>
  <c r="O54" i="1"/>
  <c r="Q54" i="1"/>
  <c r="N54" i="1"/>
  <c r="P54" i="1"/>
  <c r="K54" i="1"/>
  <c r="A55" i="1"/>
  <c r="Y55" i="1" s="1"/>
  <c r="J54" i="1"/>
  <c r="L53" i="1" l="1"/>
  <c r="X54" i="1"/>
  <c r="W54" i="1"/>
  <c r="R55" i="1"/>
  <c r="U55" i="1" s="1"/>
  <c r="S55" i="1"/>
  <c r="V55" i="1" s="1"/>
  <c r="T55" i="1"/>
  <c r="M55" i="1" s="1"/>
  <c r="O55" i="1"/>
  <c r="Q55" i="1"/>
  <c r="P55" i="1"/>
  <c r="N55" i="1"/>
  <c r="K55" i="1"/>
  <c r="A56" i="1"/>
  <c r="Y56" i="1" s="1"/>
  <c r="J55" i="1"/>
  <c r="L54" i="1" l="1"/>
  <c r="X55" i="1"/>
  <c r="W55" i="1"/>
  <c r="L55" i="1" s="1"/>
  <c r="R56" i="1"/>
  <c r="T56" i="1" s="1"/>
  <c r="S56" i="1"/>
  <c r="V56" i="1" s="1"/>
  <c r="O56" i="1"/>
  <c r="Q56" i="1"/>
  <c r="P56" i="1"/>
  <c r="K56" i="1"/>
  <c r="N56" i="1"/>
  <c r="A57" i="1"/>
  <c r="Y57" i="1" s="1"/>
  <c r="J56" i="1"/>
  <c r="M56" i="1" l="1"/>
  <c r="X56" i="1"/>
  <c r="U56" i="1"/>
  <c r="W56" i="1" s="1"/>
  <c r="V57" i="1"/>
  <c r="R57" i="1"/>
  <c r="S57" i="1"/>
  <c r="T57" i="1"/>
  <c r="M57" i="1" s="1"/>
  <c r="U57" i="1"/>
  <c r="W57" i="1" s="1"/>
  <c r="O57" i="1"/>
  <c r="Q57" i="1"/>
  <c r="P57" i="1"/>
  <c r="K57" i="1"/>
  <c r="N57" i="1"/>
  <c r="A58" i="1"/>
  <c r="Y58" i="1" s="1"/>
  <c r="J57" i="1"/>
  <c r="L56" i="1" l="1"/>
  <c r="X57" i="1"/>
  <c r="L57" i="1" s="1"/>
  <c r="V58" i="1"/>
  <c r="R58" i="1"/>
  <c r="U58" i="1" s="1"/>
  <c r="S58" i="1"/>
  <c r="O58" i="1"/>
  <c r="K58" i="1"/>
  <c r="Q58" i="1"/>
  <c r="N58" i="1"/>
  <c r="P58" i="1"/>
  <c r="A59" i="1"/>
  <c r="Y59" i="1" s="1"/>
  <c r="J58" i="1"/>
  <c r="T58" i="1" l="1"/>
  <c r="V59" i="1"/>
  <c r="R59" i="1"/>
  <c r="U59" i="1" s="1"/>
  <c r="S59" i="1"/>
  <c r="O59" i="1"/>
  <c r="P59" i="1"/>
  <c r="K59" i="1"/>
  <c r="Q59" i="1"/>
  <c r="N59" i="1"/>
  <c r="A60" i="1"/>
  <c r="Y60" i="1" s="1"/>
  <c r="J59" i="1"/>
  <c r="T59" i="1" l="1"/>
  <c r="M58" i="1"/>
  <c r="X58" i="1"/>
  <c r="W58" i="1"/>
  <c r="L58" i="1" s="1"/>
  <c r="S60" i="1"/>
  <c r="V60" i="1"/>
  <c r="R60" i="1"/>
  <c r="T60" i="1" s="1"/>
  <c r="O60" i="1"/>
  <c r="Q60" i="1"/>
  <c r="N60" i="1"/>
  <c r="P60" i="1"/>
  <c r="K60" i="1"/>
  <c r="A61" i="1"/>
  <c r="Y61" i="1" s="1"/>
  <c r="J60" i="1"/>
  <c r="M60" i="1" l="1"/>
  <c r="X60" i="1"/>
  <c r="U60" i="1"/>
  <c r="W60" i="1" s="1"/>
  <c r="L60" i="1" s="1"/>
  <c r="M59" i="1"/>
  <c r="X59" i="1"/>
  <c r="W59" i="1"/>
  <c r="R61" i="1"/>
  <c r="S61" i="1"/>
  <c r="V61" i="1" s="1"/>
  <c r="X61" i="1" s="1"/>
  <c r="T61" i="1"/>
  <c r="M61" i="1" s="1"/>
  <c r="U61" i="1"/>
  <c r="W61" i="1" s="1"/>
  <c r="O61" i="1"/>
  <c r="Q61" i="1"/>
  <c r="P61" i="1"/>
  <c r="N61" i="1"/>
  <c r="K61" i="1"/>
  <c r="A62" i="1"/>
  <c r="Y62" i="1" s="1"/>
  <c r="J61" i="1"/>
  <c r="L61" i="1" l="1"/>
  <c r="L59" i="1"/>
  <c r="R62" i="1"/>
  <c r="U62" i="1" s="1"/>
  <c r="S62" i="1"/>
  <c r="V62" i="1" s="1"/>
  <c r="T62" i="1"/>
  <c r="M62" i="1" s="1"/>
  <c r="O62" i="1"/>
  <c r="Q62" i="1"/>
  <c r="P62" i="1"/>
  <c r="N62" i="1"/>
  <c r="K62" i="1"/>
  <c r="A63" i="1"/>
  <c r="Y63" i="1" s="1"/>
  <c r="J62" i="1"/>
  <c r="X62" i="1" l="1"/>
  <c r="W62" i="1"/>
  <c r="L62" i="1" s="1"/>
  <c r="V63" i="1"/>
  <c r="R63" i="1"/>
  <c r="T63" i="1" s="1"/>
  <c r="S63" i="1"/>
  <c r="O63" i="1"/>
  <c r="Q63" i="1"/>
  <c r="P63" i="1"/>
  <c r="K63" i="1"/>
  <c r="N63" i="1"/>
  <c r="A64" i="1"/>
  <c r="Y64" i="1" s="1"/>
  <c r="J63" i="1"/>
  <c r="M63" i="1" l="1"/>
  <c r="X63" i="1"/>
  <c r="U63" i="1"/>
  <c r="W63" i="1" s="1"/>
  <c r="L63" i="1" s="1"/>
  <c r="U64" i="1"/>
  <c r="V64" i="1"/>
  <c r="R64" i="1"/>
  <c r="S64" i="1"/>
  <c r="T64" i="1"/>
  <c r="M64" i="1" s="1"/>
  <c r="O64" i="1"/>
  <c r="K64" i="1"/>
  <c r="Q64" i="1"/>
  <c r="P64" i="1"/>
  <c r="N64" i="1"/>
  <c r="A65" i="1"/>
  <c r="Y65" i="1" s="1"/>
  <c r="J64" i="1"/>
  <c r="X64" i="1" l="1"/>
  <c r="W64" i="1"/>
  <c r="L64" i="1" s="1"/>
  <c r="T65" i="1"/>
  <c r="M65" i="1" s="1"/>
  <c r="U65" i="1"/>
  <c r="V65" i="1"/>
  <c r="W65" i="1"/>
  <c r="R65" i="1"/>
  <c r="S65" i="1"/>
  <c r="O65" i="1"/>
  <c r="Q65" i="1"/>
  <c r="K65" i="1"/>
  <c r="N65" i="1"/>
  <c r="P65" i="1"/>
  <c r="A66" i="1"/>
  <c r="Y66" i="1" s="1"/>
  <c r="J65" i="1"/>
  <c r="X65" i="1" l="1"/>
  <c r="L65" i="1" s="1"/>
  <c r="S66" i="1"/>
  <c r="T66" i="1"/>
  <c r="M66" i="1" s="1"/>
  <c r="U66" i="1"/>
  <c r="V66" i="1"/>
  <c r="R66" i="1"/>
  <c r="O66" i="1"/>
  <c r="Q66" i="1"/>
  <c r="K66" i="1"/>
  <c r="N66" i="1"/>
  <c r="P66" i="1"/>
  <c r="A67" i="1"/>
  <c r="Y67" i="1" s="1"/>
  <c r="J66" i="1"/>
  <c r="X66" i="1" l="1"/>
  <c r="W66" i="1"/>
  <c r="L66" i="1" s="1"/>
  <c r="R67" i="1"/>
  <c r="U67" i="1" s="1"/>
  <c r="S67" i="1"/>
  <c r="V67" i="1" s="1"/>
  <c r="T67" i="1"/>
  <c r="M67" i="1" s="1"/>
  <c r="O67" i="1"/>
  <c r="Q67" i="1"/>
  <c r="K67" i="1"/>
  <c r="N67" i="1"/>
  <c r="P67" i="1"/>
  <c r="A68" i="1"/>
  <c r="Y68" i="1" s="1"/>
  <c r="J67" i="1"/>
  <c r="X67" i="1" l="1"/>
  <c r="W67" i="1"/>
  <c r="R68" i="1"/>
  <c r="U68" i="1" s="1"/>
  <c r="S68" i="1"/>
  <c r="V68" i="1" s="1"/>
  <c r="T68" i="1"/>
  <c r="M68" i="1" s="1"/>
  <c r="O68" i="1"/>
  <c r="Q68" i="1"/>
  <c r="P68" i="1"/>
  <c r="N68" i="1"/>
  <c r="K68" i="1"/>
  <c r="A69" i="1"/>
  <c r="Y69" i="1" s="1"/>
  <c r="J68" i="1"/>
  <c r="X68" i="1" l="1"/>
  <c r="W68" i="1"/>
  <c r="L67" i="1"/>
  <c r="V69" i="1"/>
  <c r="R69" i="1"/>
  <c r="T69" i="1" s="1"/>
  <c r="S69" i="1"/>
  <c r="O69" i="1"/>
  <c r="Q69" i="1"/>
  <c r="P69" i="1"/>
  <c r="N69" i="1"/>
  <c r="K69" i="1"/>
  <c r="A70" i="1"/>
  <c r="Y70" i="1" s="1"/>
  <c r="J69" i="1"/>
  <c r="M69" i="1" l="1"/>
  <c r="X69" i="1"/>
  <c r="W69" i="1"/>
  <c r="L69" i="1" s="1"/>
  <c r="U69" i="1"/>
  <c r="L68" i="1"/>
  <c r="U70" i="1"/>
  <c r="R70" i="1"/>
  <c r="S70" i="1"/>
  <c r="V70" i="1" s="1"/>
  <c r="T70" i="1"/>
  <c r="M70" i="1" s="1"/>
  <c r="O70" i="1"/>
  <c r="K70" i="1"/>
  <c r="Q70" i="1"/>
  <c r="P70" i="1"/>
  <c r="N70" i="1"/>
  <c r="A71" i="1"/>
  <c r="Y71" i="1" s="1"/>
  <c r="J70" i="1"/>
  <c r="X70" i="1" l="1"/>
  <c r="W70" i="1"/>
  <c r="L70" i="1" s="1"/>
  <c r="T71" i="1"/>
  <c r="M71" i="1" s="1"/>
  <c r="U71" i="1"/>
  <c r="V71" i="1"/>
  <c r="W71" i="1"/>
  <c r="R71" i="1"/>
  <c r="S71" i="1"/>
  <c r="O71" i="1"/>
  <c r="P71" i="1"/>
  <c r="K71" i="1"/>
  <c r="N71" i="1"/>
  <c r="Q71" i="1"/>
  <c r="A72" i="1"/>
  <c r="Y72" i="1" s="1"/>
  <c r="J71" i="1"/>
  <c r="X71" i="1" l="1"/>
  <c r="L71" i="1" s="1"/>
  <c r="S72" i="1"/>
  <c r="V72" i="1"/>
  <c r="W72" i="1"/>
  <c r="X72" i="1"/>
  <c r="R72" i="1"/>
  <c r="T72" i="1"/>
  <c r="M72" i="1" s="1"/>
  <c r="U72" i="1"/>
  <c r="O72" i="1"/>
  <c r="P72" i="1"/>
  <c r="K72" i="1"/>
  <c r="N72" i="1"/>
  <c r="Q72" i="1"/>
  <c r="A73" i="1"/>
  <c r="Y73" i="1" s="1"/>
  <c r="J72" i="1"/>
  <c r="L72" i="1" l="1"/>
  <c r="R73" i="1"/>
  <c r="U73" i="1"/>
  <c r="S73" i="1"/>
  <c r="V73" i="1" s="1"/>
  <c r="T73" i="1"/>
  <c r="M73" i="1" s="1"/>
  <c r="O73" i="1"/>
  <c r="Q73" i="1"/>
  <c r="P73" i="1"/>
  <c r="K73" i="1"/>
  <c r="N73" i="1"/>
  <c r="A74" i="1"/>
  <c r="Y74" i="1" s="1"/>
  <c r="J73" i="1"/>
  <c r="X73" i="1" l="1"/>
  <c r="W73" i="1"/>
  <c r="T74" i="1"/>
  <c r="M74" i="1" s="1"/>
  <c r="U74" i="1"/>
  <c r="V74" i="1"/>
  <c r="R74" i="1"/>
  <c r="S74" i="1"/>
  <c r="O74" i="1"/>
  <c r="Q74" i="1"/>
  <c r="P74" i="1"/>
  <c r="N74" i="1"/>
  <c r="K74" i="1"/>
  <c r="A75" i="1"/>
  <c r="Y75" i="1" s="1"/>
  <c r="J74" i="1"/>
  <c r="L73" i="1" l="1"/>
  <c r="W74" i="1"/>
  <c r="X74" i="1"/>
  <c r="V75" i="1"/>
  <c r="R75" i="1"/>
  <c r="T75" i="1" s="1"/>
  <c r="S75" i="1"/>
  <c r="O75" i="1"/>
  <c r="Q75" i="1"/>
  <c r="K75" i="1"/>
  <c r="N75" i="1"/>
  <c r="P75" i="1"/>
  <c r="A76" i="1"/>
  <c r="Y76" i="1" s="1"/>
  <c r="J75" i="1"/>
  <c r="M75" i="1" l="1"/>
  <c r="X75" i="1"/>
  <c r="U75" i="1"/>
  <c r="W75" i="1" s="1"/>
  <c r="L74" i="1"/>
  <c r="U76" i="1"/>
  <c r="R76" i="1"/>
  <c r="S76" i="1"/>
  <c r="T76" i="1"/>
  <c r="M76" i="1" s="1"/>
  <c r="V76" i="1"/>
  <c r="O76" i="1"/>
  <c r="K76" i="1"/>
  <c r="Q76" i="1"/>
  <c r="N76" i="1"/>
  <c r="P76" i="1"/>
  <c r="A77" i="1"/>
  <c r="Y77" i="1" s="1"/>
  <c r="J76" i="1"/>
  <c r="L75" i="1" l="1"/>
  <c r="X76" i="1"/>
  <c r="W76" i="1"/>
  <c r="R77" i="1"/>
  <c r="U77" i="1" s="1"/>
  <c r="S77" i="1"/>
  <c r="V77" i="1"/>
  <c r="O77" i="1"/>
  <c r="P77" i="1"/>
  <c r="Q77" i="1"/>
  <c r="K77" i="1"/>
  <c r="N77" i="1"/>
  <c r="A78" i="1"/>
  <c r="Y78" i="1" s="1"/>
  <c r="J77" i="1"/>
  <c r="L76" i="1" l="1"/>
  <c r="T77" i="1"/>
  <c r="S78" i="1"/>
  <c r="R78" i="1"/>
  <c r="U78" i="1" s="1"/>
  <c r="V78" i="1"/>
  <c r="O78" i="1"/>
  <c r="Q78" i="1"/>
  <c r="P78" i="1"/>
  <c r="K78" i="1"/>
  <c r="N78" i="1"/>
  <c r="A79" i="1"/>
  <c r="Y79" i="1" s="1"/>
  <c r="J78" i="1"/>
  <c r="T78" i="1" l="1"/>
  <c r="M77" i="1"/>
  <c r="W77" i="1"/>
  <c r="X77" i="1"/>
  <c r="R79" i="1"/>
  <c r="S79" i="1"/>
  <c r="V79" i="1" s="1"/>
  <c r="T79" i="1"/>
  <c r="M79" i="1" s="1"/>
  <c r="U79" i="1"/>
  <c r="O79" i="1"/>
  <c r="Q79" i="1"/>
  <c r="P79" i="1"/>
  <c r="N79" i="1"/>
  <c r="K79" i="1"/>
  <c r="A80" i="1"/>
  <c r="Y80" i="1" s="1"/>
  <c r="J79" i="1"/>
  <c r="W79" i="1" l="1"/>
  <c r="L77" i="1"/>
  <c r="X79" i="1"/>
  <c r="M78" i="1"/>
  <c r="W78" i="1"/>
  <c r="X78" i="1"/>
  <c r="R80" i="1"/>
  <c r="U80" i="1" s="1"/>
  <c r="S80" i="1"/>
  <c r="V80" i="1" s="1"/>
  <c r="T80" i="1"/>
  <c r="M80" i="1" s="1"/>
  <c r="O80" i="1"/>
  <c r="Q80" i="1"/>
  <c r="P80" i="1"/>
  <c r="N80" i="1"/>
  <c r="K80" i="1"/>
  <c r="A81" i="1"/>
  <c r="Y81" i="1" s="1"/>
  <c r="J80" i="1"/>
  <c r="X80" i="1" l="1"/>
  <c r="L78" i="1"/>
  <c r="W80" i="1"/>
  <c r="L79" i="1"/>
  <c r="R81" i="1"/>
  <c r="U81" i="1" s="1"/>
  <c r="S81" i="1"/>
  <c r="V81" i="1" s="1"/>
  <c r="O81" i="1"/>
  <c r="Q81" i="1"/>
  <c r="P81" i="1"/>
  <c r="K81" i="1"/>
  <c r="N81" i="1"/>
  <c r="A82" i="1"/>
  <c r="Y82" i="1" s="1"/>
  <c r="J81" i="1"/>
  <c r="L80" i="1" l="1"/>
  <c r="T81" i="1"/>
  <c r="T82" i="1"/>
  <c r="M82" i="1" s="1"/>
  <c r="U82" i="1"/>
  <c r="V82" i="1"/>
  <c r="R82" i="1"/>
  <c r="S82" i="1"/>
  <c r="O82" i="1"/>
  <c r="K82" i="1"/>
  <c r="Q82" i="1"/>
  <c r="P82" i="1"/>
  <c r="N82" i="1"/>
  <c r="A83" i="1"/>
  <c r="Y83" i="1" s="1"/>
  <c r="J82" i="1"/>
  <c r="X82" i="1" l="1"/>
  <c r="M81" i="1"/>
  <c r="X81" i="1"/>
  <c r="W81" i="1"/>
  <c r="L81" i="1" s="1"/>
  <c r="W82" i="1"/>
  <c r="S83" i="1"/>
  <c r="T83" i="1"/>
  <c r="M83" i="1" s="1"/>
  <c r="U83" i="1"/>
  <c r="V83" i="1"/>
  <c r="W83" i="1"/>
  <c r="R83" i="1"/>
  <c r="O83" i="1"/>
  <c r="Q83" i="1"/>
  <c r="P83" i="1"/>
  <c r="K83" i="1"/>
  <c r="N83" i="1"/>
  <c r="A84" i="1"/>
  <c r="Y84" i="1" s="1"/>
  <c r="J83" i="1"/>
  <c r="X83" i="1" l="1"/>
  <c r="L83" i="1" s="1"/>
  <c r="L82" i="1"/>
  <c r="R84" i="1"/>
  <c r="T84" i="1" s="1"/>
  <c r="S84" i="1"/>
  <c r="V84" i="1"/>
  <c r="O84" i="1"/>
  <c r="P84" i="1"/>
  <c r="Q84" i="1"/>
  <c r="K84" i="1"/>
  <c r="N84" i="1"/>
  <c r="A85" i="1"/>
  <c r="Y85" i="1" s="1"/>
  <c r="J84" i="1"/>
  <c r="M84" i="1" l="1"/>
  <c r="X84" i="1"/>
  <c r="U84" i="1"/>
  <c r="W84" i="1" s="1"/>
  <c r="R85" i="1"/>
  <c r="T85" i="1" s="1"/>
  <c r="S85" i="1"/>
  <c r="V85" i="1" s="1"/>
  <c r="U85" i="1"/>
  <c r="O85" i="1"/>
  <c r="Q85" i="1"/>
  <c r="P85" i="1"/>
  <c r="K85" i="1"/>
  <c r="N85" i="1"/>
  <c r="A86" i="1"/>
  <c r="Y86" i="1" s="1"/>
  <c r="J85" i="1"/>
  <c r="L84" i="1" l="1"/>
  <c r="M85" i="1"/>
  <c r="W85" i="1"/>
  <c r="X85" i="1"/>
  <c r="V86" i="1"/>
  <c r="R86" i="1"/>
  <c r="T86" i="1" s="1"/>
  <c r="S86" i="1"/>
  <c r="O86" i="1"/>
  <c r="Q86" i="1"/>
  <c r="P86" i="1"/>
  <c r="N86" i="1"/>
  <c r="K86" i="1"/>
  <c r="A87" i="1"/>
  <c r="Y87" i="1" s="1"/>
  <c r="J86" i="1"/>
  <c r="M86" i="1" l="1"/>
  <c r="X86" i="1"/>
  <c r="U86" i="1"/>
  <c r="W86" i="1" s="1"/>
  <c r="L85" i="1"/>
  <c r="V87" i="1"/>
  <c r="R87" i="1"/>
  <c r="U87" i="1" s="1"/>
  <c r="S87" i="1"/>
  <c r="O87" i="1"/>
  <c r="Q87" i="1"/>
  <c r="N87" i="1"/>
  <c r="K87" i="1"/>
  <c r="P87" i="1"/>
  <c r="A88" i="1"/>
  <c r="Y88" i="1" s="1"/>
  <c r="J87" i="1"/>
  <c r="L86" i="1" l="1"/>
  <c r="T87" i="1"/>
  <c r="V88" i="1"/>
  <c r="R88" i="1"/>
  <c r="T88" i="1" s="1"/>
  <c r="S88" i="1"/>
  <c r="O88" i="1"/>
  <c r="K88" i="1"/>
  <c r="Q88" i="1"/>
  <c r="N88" i="1"/>
  <c r="P88" i="1"/>
  <c r="A89" i="1"/>
  <c r="Y89" i="1" s="1"/>
  <c r="J88" i="1"/>
  <c r="M88" i="1" l="1"/>
  <c r="X88" i="1"/>
  <c r="W88" i="1"/>
  <c r="U88" i="1"/>
  <c r="M87" i="1"/>
  <c r="W87" i="1"/>
  <c r="X87" i="1"/>
  <c r="S89" i="1"/>
  <c r="T89" i="1"/>
  <c r="M89" i="1" s="1"/>
  <c r="U89" i="1"/>
  <c r="V89" i="1"/>
  <c r="W89" i="1"/>
  <c r="R89" i="1"/>
  <c r="O89" i="1"/>
  <c r="Q89" i="1"/>
  <c r="P89" i="1"/>
  <c r="N89" i="1"/>
  <c r="K89" i="1"/>
  <c r="A90" i="1"/>
  <c r="Y90" i="1" s="1"/>
  <c r="J89" i="1"/>
  <c r="L87" i="1" l="1"/>
  <c r="L88" i="1"/>
  <c r="X89" i="1"/>
  <c r="L89" i="1" s="1"/>
  <c r="R90" i="1"/>
  <c r="U90" i="1" s="1"/>
  <c r="S90" i="1"/>
  <c r="V90" i="1" s="1"/>
  <c r="O90" i="1"/>
  <c r="P90" i="1"/>
  <c r="K90" i="1"/>
  <c r="Q90" i="1"/>
  <c r="N90" i="1"/>
  <c r="A91" i="1"/>
  <c r="Y91" i="1" s="1"/>
  <c r="J90" i="1"/>
  <c r="T90" i="1" l="1"/>
  <c r="R91" i="1"/>
  <c r="U91" i="1" s="1"/>
  <c r="S91" i="1"/>
  <c r="V91" i="1" s="1"/>
  <c r="T91" i="1"/>
  <c r="M91" i="1" s="1"/>
  <c r="O91" i="1"/>
  <c r="Q91" i="1"/>
  <c r="P91" i="1"/>
  <c r="K91" i="1"/>
  <c r="N91" i="1"/>
  <c r="A92" i="1"/>
  <c r="Y92" i="1" s="1"/>
  <c r="J91" i="1"/>
  <c r="X91" i="1" l="1"/>
  <c r="W91" i="1"/>
  <c r="M90" i="1"/>
  <c r="W90" i="1"/>
  <c r="X90" i="1"/>
  <c r="V92" i="1"/>
  <c r="R92" i="1"/>
  <c r="S92" i="1"/>
  <c r="T92" i="1"/>
  <c r="M92" i="1" s="1"/>
  <c r="U92" i="1"/>
  <c r="O92" i="1"/>
  <c r="Q92" i="1"/>
  <c r="P92" i="1"/>
  <c r="K92" i="1"/>
  <c r="N92" i="1"/>
  <c r="A93" i="1"/>
  <c r="Y93" i="1" s="1"/>
  <c r="J92" i="1"/>
  <c r="L90" i="1" l="1"/>
  <c r="L91" i="1"/>
  <c r="X92" i="1"/>
  <c r="W92" i="1"/>
  <c r="L92" i="1" s="1"/>
  <c r="V93" i="1"/>
  <c r="R93" i="1"/>
  <c r="U93" i="1" s="1"/>
  <c r="S93" i="1"/>
  <c r="O93" i="1"/>
  <c r="Q93" i="1"/>
  <c r="P93" i="1"/>
  <c r="K93" i="1"/>
  <c r="N93" i="1"/>
  <c r="A94" i="1"/>
  <c r="Y94" i="1" s="1"/>
  <c r="J93" i="1"/>
  <c r="T93" i="1" l="1"/>
  <c r="V94" i="1"/>
  <c r="R94" i="1"/>
  <c r="T94" i="1" s="1"/>
  <c r="S94" i="1"/>
  <c r="O94" i="1"/>
  <c r="K94" i="1"/>
  <c r="Q94" i="1"/>
  <c r="N94" i="1"/>
  <c r="P94" i="1"/>
  <c r="A95" i="1"/>
  <c r="Y95" i="1" s="1"/>
  <c r="J94" i="1"/>
  <c r="M94" i="1" l="1"/>
  <c r="X94" i="1"/>
  <c r="U94" i="1"/>
  <c r="W94" i="1" s="1"/>
  <c r="M93" i="1"/>
  <c r="X93" i="1"/>
  <c r="W93" i="1"/>
  <c r="S95" i="1"/>
  <c r="U95" i="1"/>
  <c r="V95" i="1"/>
  <c r="R95" i="1"/>
  <c r="T95" i="1" s="1"/>
  <c r="O95" i="1"/>
  <c r="Q95" i="1"/>
  <c r="P95" i="1"/>
  <c r="K95" i="1"/>
  <c r="N95" i="1"/>
  <c r="A96" i="1"/>
  <c r="Y96" i="1" s="1"/>
  <c r="J95" i="1"/>
  <c r="L94" i="1" l="1"/>
  <c r="M95" i="1"/>
  <c r="W95" i="1"/>
  <c r="X95" i="1"/>
  <c r="L93" i="1"/>
  <c r="R96" i="1"/>
  <c r="U96" i="1" s="1"/>
  <c r="S96" i="1"/>
  <c r="V96" i="1"/>
  <c r="O96" i="1"/>
  <c r="Q96" i="1"/>
  <c r="P96" i="1"/>
  <c r="K96" i="1"/>
  <c r="N96" i="1"/>
  <c r="A97" i="1"/>
  <c r="Y97" i="1" s="1"/>
  <c r="J96" i="1"/>
  <c r="T96" i="1" l="1"/>
  <c r="L95" i="1"/>
  <c r="R97" i="1"/>
  <c r="T97" i="1" s="1"/>
  <c r="S97" i="1"/>
  <c r="V97" i="1" s="1"/>
  <c r="O97" i="1"/>
  <c r="Q97" i="1"/>
  <c r="P97" i="1"/>
  <c r="K97" i="1"/>
  <c r="N97" i="1"/>
  <c r="A98" i="1"/>
  <c r="Y98" i="1" s="1"/>
  <c r="J97" i="1"/>
  <c r="M97" i="1" l="1"/>
  <c r="X97" i="1"/>
  <c r="U97" i="1"/>
  <c r="W97" i="1" s="1"/>
  <c r="M96" i="1"/>
  <c r="X96" i="1"/>
  <c r="W96" i="1"/>
  <c r="R98" i="1"/>
  <c r="T98" i="1" s="1"/>
  <c r="S98" i="1"/>
  <c r="V98" i="1" s="1"/>
  <c r="O98" i="1"/>
  <c r="Q98" i="1"/>
  <c r="P98" i="1"/>
  <c r="K98" i="1"/>
  <c r="N98" i="1"/>
  <c r="A99" i="1"/>
  <c r="Y99" i="1" s="1"/>
  <c r="J98" i="1"/>
  <c r="L97" i="1" l="1"/>
  <c r="M98" i="1"/>
  <c r="X98" i="1"/>
  <c r="U98" i="1"/>
  <c r="W98" i="1" s="1"/>
  <c r="L98" i="1" s="1"/>
  <c r="L96" i="1"/>
  <c r="U99" i="1"/>
  <c r="R99" i="1"/>
  <c r="S99" i="1"/>
  <c r="V99" i="1" s="1"/>
  <c r="T99" i="1"/>
  <c r="M99" i="1" s="1"/>
  <c r="O99" i="1"/>
  <c r="Q99" i="1"/>
  <c r="P99" i="1"/>
  <c r="K99" i="1"/>
  <c r="N99" i="1"/>
  <c r="A100" i="1"/>
  <c r="Y100" i="1" s="1"/>
  <c r="J99" i="1"/>
  <c r="X99" i="1" l="1"/>
  <c r="W99" i="1"/>
  <c r="L99" i="1" s="1"/>
  <c r="T100" i="1"/>
  <c r="M100" i="1" s="1"/>
  <c r="U100" i="1"/>
  <c r="V100" i="1"/>
  <c r="W100" i="1"/>
  <c r="R100" i="1"/>
  <c r="S100" i="1"/>
  <c r="O100" i="1"/>
  <c r="K100" i="1"/>
  <c r="P100" i="1"/>
  <c r="N100" i="1"/>
  <c r="Q100" i="1"/>
  <c r="A101" i="1"/>
  <c r="Y101" i="1" s="1"/>
  <c r="J100" i="1"/>
  <c r="X100" i="1" l="1"/>
  <c r="L100" i="1" s="1"/>
  <c r="S101" i="1"/>
  <c r="T101" i="1"/>
  <c r="M101" i="1" s="1"/>
  <c r="U101" i="1"/>
  <c r="V101" i="1"/>
  <c r="R101" i="1"/>
  <c r="O101" i="1"/>
  <c r="K101" i="1"/>
  <c r="Q101" i="1"/>
  <c r="P101" i="1"/>
  <c r="N101" i="1"/>
  <c r="A102" i="1"/>
  <c r="Y102" i="1" s="1"/>
  <c r="J101" i="1"/>
  <c r="X101" i="1" l="1"/>
  <c r="W101" i="1"/>
  <c r="R102" i="1"/>
  <c r="U102" i="1" s="1"/>
  <c r="S102" i="1"/>
  <c r="V102" i="1" s="1"/>
  <c r="T102" i="1"/>
  <c r="M102" i="1" s="1"/>
  <c r="O102" i="1"/>
  <c r="P102" i="1"/>
  <c r="K102" i="1"/>
  <c r="Q102" i="1"/>
  <c r="N102" i="1"/>
  <c r="A103" i="1"/>
  <c r="Y103" i="1" s="1"/>
  <c r="J102" i="1"/>
  <c r="W102" i="1" l="1"/>
  <c r="X102" i="1"/>
  <c r="L101" i="1"/>
  <c r="R103" i="1"/>
  <c r="T103" i="1" s="1"/>
  <c r="S103" i="1"/>
  <c r="V103" i="1"/>
  <c r="O103" i="1"/>
  <c r="Q103" i="1"/>
  <c r="P103" i="1"/>
  <c r="N103" i="1"/>
  <c r="K103" i="1"/>
  <c r="A104" i="1"/>
  <c r="Y104" i="1" s="1"/>
  <c r="J103" i="1"/>
  <c r="L102" i="1" l="1"/>
  <c r="M103" i="1"/>
  <c r="X103" i="1"/>
  <c r="U103" i="1"/>
  <c r="W103" i="1" s="1"/>
  <c r="L103" i="1" s="1"/>
  <c r="V104" i="1"/>
  <c r="W104" i="1"/>
  <c r="R104" i="1"/>
  <c r="S104" i="1"/>
  <c r="T104" i="1"/>
  <c r="M104" i="1" s="1"/>
  <c r="U104" i="1"/>
  <c r="O104" i="1"/>
  <c r="Q104" i="1"/>
  <c r="P104" i="1"/>
  <c r="N104" i="1"/>
  <c r="K104" i="1"/>
  <c r="A105" i="1"/>
  <c r="Y105" i="1" s="1"/>
  <c r="J104" i="1"/>
  <c r="X104" i="1" l="1"/>
  <c r="L104" i="1" s="1"/>
  <c r="V105" i="1"/>
  <c r="R105" i="1"/>
  <c r="U105" i="1" s="1"/>
  <c r="S105" i="1"/>
  <c r="O105" i="1"/>
  <c r="Q105" i="1"/>
  <c r="P105" i="1"/>
  <c r="N105" i="1"/>
  <c r="K105" i="1"/>
  <c r="A106" i="1"/>
  <c r="Y106" i="1" s="1"/>
  <c r="J105" i="1"/>
  <c r="T105" i="1" l="1"/>
  <c r="V106" i="1"/>
  <c r="R106" i="1"/>
  <c r="T106" i="1" s="1"/>
  <c r="S106" i="1"/>
  <c r="O106" i="1"/>
  <c r="K106" i="1"/>
  <c r="P106" i="1"/>
  <c r="Q106" i="1"/>
  <c r="N106" i="1"/>
  <c r="A107" i="1"/>
  <c r="Y107" i="1" s="1"/>
  <c r="J106" i="1"/>
  <c r="M106" i="1" l="1"/>
  <c r="X106" i="1"/>
  <c r="U106" i="1"/>
  <c r="W106" i="1" s="1"/>
  <c r="M105" i="1"/>
  <c r="X105" i="1"/>
  <c r="W105" i="1"/>
  <c r="S107" i="1"/>
  <c r="V107" i="1"/>
  <c r="R107" i="1"/>
  <c r="T107" i="1" s="1"/>
  <c r="O107" i="1"/>
  <c r="Q107" i="1"/>
  <c r="P107" i="1"/>
  <c r="K107" i="1"/>
  <c r="N107" i="1"/>
  <c r="A108" i="1"/>
  <c r="Y108" i="1" s="1"/>
  <c r="J107" i="1"/>
  <c r="L106" i="1" l="1"/>
  <c r="M107" i="1"/>
  <c r="X107" i="1"/>
  <c r="U107" i="1"/>
  <c r="W107" i="1" s="1"/>
  <c r="L105" i="1"/>
  <c r="R108" i="1"/>
  <c r="U108" i="1" s="1"/>
  <c r="S108" i="1"/>
  <c r="V108" i="1"/>
  <c r="O108" i="1"/>
  <c r="Q108" i="1"/>
  <c r="P108" i="1"/>
  <c r="K108" i="1"/>
  <c r="N108" i="1"/>
  <c r="A109" i="1"/>
  <c r="Y109" i="1" s="1"/>
  <c r="J108" i="1"/>
  <c r="L107" i="1" l="1"/>
  <c r="T108" i="1"/>
  <c r="R109" i="1"/>
  <c r="U109" i="1" s="1"/>
  <c r="S109" i="1"/>
  <c r="V109" i="1" s="1"/>
  <c r="T109" i="1"/>
  <c r="M109" i="1" s="1"/>
  <c r="O109" i="1"/>
  <c r="Q109" i="1"/>
  <c r="K109" i="1"/>
  <c r="P109" i="1"/>
  <c r="N109" i="1"/>
  <c r="A110" i="1"/>
  <c r="Y110" i="1" s="1"/>
  <c r="J109" i="1"/>
  <c r="X109" i="1" l="1"/>
  <c r="W109" i="1"/>
  <c r="M108" i="1"/>
  <c r="X108" i="1"/>
  <c r="W108" i="1"/>
  <c r="R110" i="1"/>
  <c r="S110" i="1"/>
  <c r="V110" i="1" s="1"/>
  <c r="T110" i="1"/>
  <c r="M110" i="1" s="1"/>
  <c r="U110" i="1"/>
  <c r="O110" i="1"/>
  <c r="Q110" i="1"/>
  <c r="P110" i="1"/>
  <c r="K110" i="1"/>
  <c r="N110" i="1"/>
  <c r="A111" i="1"/>
  <c r="Y111" i="1" s="1"/>
  <c r="J110" i="1"/>
  <c r="L108" i="1" l="1"/>
  <c r="L109" i="1"/>
  <c r="X110" i="1"/>
  <c r="W110" i="1"/>
  <c r="V111" i="1"/>
  <c r="R111" i="1"/>
  <c r="U111" i="1" s="1"/>
  <c r="S111" i="1"/>
  <c r="O111" i="1"/>
  <c r="Q111" i="1"/>
  <c r="N111" i="1"/>
  <c r="K111" i="1"/>
  <c r="P111" i="1"/>
  <c r="A112" i="1"/>
  <c r="Y112" i="1" s="1"/>
  <c r="J111" i="1"/>
  <c r="L110" i="1" l="1"/>
  <c r="T111" i="1"/>
  <c r="V112" i="1"/>
  <c r="R112" i="1"/>
  <c r="T112" i="1" s="1"/>
  <c r="S112" i="1"/>
  <c r="O112" i="1"/>
  <c r="K112" i="1"/>
  <c r="P112" i="1"/>
  <c r="Q112" i="1"/>
  <c r="N112" i="1"/>
  <c r="A113" i="1"/>
  <c r="Y113" i="1" s="1"/>
  <c r="J112" i="1"/>
  <c r="M112" i="1" l="1"/>
  <c r="X112" i="1"/>
  <c r="U112" i="1"/>
  <c r="W112" i="1" s="1"/>
  <c r="M111" i="1"/>
  <c r="X111" i="1"/>
  <c r="W111" i="1"/>
  <c r="S113" i="1"/>
  <c r="T113" i="1"/>
  <c r="M113" i="1" s="1"/>
  <c r="U113" i="1"/>
  <c r="V113" i="1"/>
  <c r="W113" i="1"/>
  <c r="R113" i="1"/>
  <c r="O113" i="1"/>
  <c r="P113" i="1"/>
  <c r="Q113" i="1"/>
  <c r="K113" i="1"/>
  <c r="N113" i="1"/>
  <c r="A114" i="1"/>
  <c r="Y114" i="1" s="1"/>
  <c r="J113" i="1"/>
  <c r="L112" i="1" l="1"/>
  <c r="X113" i="1"/>
  <c r="L113" i="1" s="1"/>
  <c r="L111" i="1"/>
  <c r="R114" i="1"/>
  <c r="T114" i="1" s="1"/>
  <c r="S114" i="1"/>
  <c r="V114" i="1" s="1"/>
  <c r="O114" i="1"/>
  <c r="Q114" i="1"/>
  <c r="P114" i="1"/>
  <c r="K114" i="1"/>
  <c r="N114" i="1"/>
  <c r="A115" i="1"/>
  <c r="Y115" i="1" s="1"/>
  <c r="J114" i="1"/>
  <c r="M114" i="1" l="1"/>
  <c r="X114" i="1"/>
  <c r="U114" i="1"/>
  <c r="W114" i="1" s="1"/>
  <c r="R115" i="1"/>
  <c r="T115" i="1" s="1"/>
  <c r="S115" i="1"/>
  <c r="V115" i="1"/>
  <c r="O115" i="1"/>
  <c r="Q115" i="1"/>
  <c r="K115" i="1"/>
  <c r="P115" i="1"/>
  <c r="N115" i="1"/>
  <c r="A116" i="1"/>
  <c r="Y116" i="1" s="1"/>
  <c r="J115" i="1"/>
  <c r="L114" i="1" l="1"/>
  <c r="M115" i="1"/>
  <c r="X115" i="1"/>
  <c r="U115" i="1"/>
  <c r="W115" i="1" s="1"/>
  <c r="L115" i="1" s="1"/>
  <c r="V116" i="1"/>
  <c r="W116" i="1"/>
  <c r="R116" i="1"/>
  <c r="S116" i="1"/>
  <c r="T116" i="1"/>
  <c r="M116" i="1" s="1"/>
  <c r="U116" i="1"/>
  <c r="O116" i="1"/>
  <c r="Q116" i="1"/>
  <c r="P116" i="1"/>
  <c r="K116" i="1"/>
  <c r="N116" i="1"/>
  <c r="A117" i="1"/>
  <c r="Y117" i="1" s="1"/>
  <c r="J116" i="1"/>
  <c r="X116" i="1" l="1"/>
  <c r="L116" i="1"/>
  <c r="V117" i="1"/>
  <c r="R117" i="1"/>
  <c r="T117" i="1" s="1"/>
  <c r="S117" i="1"/>
  <c r="O117" i="1"/>
  <c r="Q117" i="1"/>
  <c r="P117" i="1"/>
  <c r="K117" i="1"/>
  <c r="N117" i="1"/>
  <c r="A118" i="1"/>
  <c r="Y118" i="1" s="1"/>
  <c r="J117" i="1"/>
  <c r="M117" i="1" l="1"/>
  <c r="X117" i="1"/>
  <c r="U117" i="1"/>
  <c r="W117" i="1" s="1"/>
  <c r="T118" i="1"/>
  <c r="M118" i="1" s="1"/>
  <c r="U118" i="1"/>
  <c r="R118" i="1"/>
  <c r="S118" i="1"/>
  <c r="V118" i="1" s="1"/>
  <c r="O118" i="1"/>
  <c r="Q118" i="1"/>
  <c r="P118" i="1"/>
  <c r="K118" i="1"/>
  <c r="N118" i="1"/>
  <c r="A119" i="1"/>
  <c r="Y119" i="1" s="1"/>
  <c r="J118" i="1"/>
  <c r="L117" i="1" l="1"/>
  <c r="X118" i="1"/>
  <c r="W118" i="1"/>
  <c r="S119" i="1"/>
  <c r="T119" i="1"/>
  <c r="M119" i="1" s="1"/>
  <c r="U119" i="1"/>
  <c r="V119" i="1"/>
  <c r="R119" i="1"/>
  <c r="O119" i="1"/>
  <c r="P119" i="1"/>
  <c r="N119" i="1"/>
  <c r="Q119" i="1"/>
  <c r="K119" i="1"/>
  <c r="A120" i="1"/>
  <c r="Y120" i="1" s="1"/>
  <c r="J119" i="1"/>
  <c r="L118" i="1" l="1"/>
  <c r="X119" i="1"/>
  <c r="W119" i="1"/>
  <c r="R120" i="1"/>
  <c r="U120" i="1" s="1"/>
  <c r="S120" i="1"/>
  <c r="V120" i="1" s="1"/>
  <c r="T120" i="1"/>
  <c r="M120" i="1" s="1"/>
  <c r="O120" i="1"/>
  <c r="P120" i="1"/>
  <c r="K120" i="1"/>
  <c r="Q120" i="1"/>
  <c r="N120" i="1"/>
  <c r="A121" i="1"/>
  <c r="Y121" i="1" s="1"/>
  <c r="J120" i="1"/>
  <c r="L119" i="1" l="1"/>
  <c r="X120" i="1"/>
  <c r="W120" i="1"/>
  <c r="R121" i="1"/>
  <c r="T121" i="1" s="1"/>
  <c r="S121" i="1"/>
  <c r="V121" i="1" s="1"/>
  <c r="O121" i="1"/>
  <c r="Q121" i="1"/>
  <c r="P121" i="1"/>
  <c r="N121" i="1"/>
  <c r="K121" i="1"/>
  <c r="A122" i="1"/>
  <c r="Y122" i="1" s="1"/>
  <c r="J121" i="1"/>
  <c r="L120" i="1" l="1"/>
  <c r="M121" i="1"/>
  <c r="X121" i="1"/>
  <c r="U121" i="1"/>
  <c r="W121" i="1" s="1"/>
  <c r="V122" i="1"/>
  <c r="R122" i="1"/>
  <c r="S122" i="1"/>
  <c r="T122" i="1"/>
  <c r="M122" i="1" s="1"/>
  <c r="U122" i="1"/>
  <c r="O122" i="1"/>
  <c r="Q122" i="1"/>
  <c r="P122" i="1"/>
  <c r="N122" i="1"/>
  <c r="K122" i="1"/>
  <c r="A123" i="1"/>
  <c r="Y123" i="1" s="1"/>
  <c r="J122" i="1"/>
  <c r="L121" i="1" l="1"/>
  <c r="W122" i="1"/>
  <c r="X122" i="1"/>
  <c r="R123" i="1"/>
  <c r="T123" i="1" s="1"/>
  <c r="S123" i="1"/>
  <c r="V123" i="1" s="1"/>
  <c r="O123" i="1"/>
  <c r="Q123" i="1"/>
  <c r="P123" i="1"/>
  <c r="K123" i="1"/>
  <c r="N123" i="1"/>
  <c r="A124" i="1"/>
  <c r="Y124" i="1" s="1"/>
  <c r="J123" i="1"/>
  <c r="M123" i="1" l="1"/>
  <c r="X123" i="1"/>
  <c r="U123" i="1"/>
  <c r="W123" i="1" s="1"/>
  <c r="L122" i="1"/>
  <c r="T124" i="1"/>
  <c r="M124" i="1" s="1"/>
  <c r="R124" i="1"/>
  <c r="U124" i="1" s="1"/>
  <c r="S124" i="1"/>
  <c r="V124" i="1" s="1"/>
  <c r="O124" i="1"/>
  <c r="Q124" i="1"/>
  <c r="K124" i="1"/>
  <c r="N124" i="1"/>
  <c r="P124" i="1"/>
  <c r="A125" i="1"/>
  <c r="Y125" i="1" s="1"/>
  <c r="J124" i="1"/>
  <c r="L123" i="1" l="1"/>
  <c r="X124" i="1"/>
  <c r="W124" i="1"/>
  <c r="S125" i="1"/>
  <c r="U125" i="1"/>
  <c r="V125" i="1"/>
  <c r="R125" i="1"/>
  <c r="T125" i="1" s="1"/>
  <c r="O125" i="1"/>
  <c r="Q125" i="1"/>
  <c r="K125" i="1"/>
  <c r="N125" i="1"/>
  <c r="P125" i="1"/>
  <c r="A126" i="1"/>
  <c r="Y126" i="1" s="1"/>
  <c r="J125" i="1"/>
  <c r="L124" i="1" l="1"/>
  <c r="M125" i="1"/>
  <c r="W125" i="1"/>
  <c r="X125" i="1"/>
  <c r="R126" i="1"/>
  <c r="T126" i="1" s="1"/>
  <c r="S126" i="1"/>
  <c r="V126" i="1" s="1"/>
  <c r="O126" i="1"/>
  <c r="Q126" i="1"/>
  <c r="P126" i="1"/>
  <c r="K126" i="1"/>
  <c r="N126" i="1"/>
  <c r="A127" i="1"/>
  <c r="Y127" i="1" s="1"/>
  <c r="J126" i="1"/>
  <c r="M126" i="1" l="1"/>
  <c r="X126" i="1"/>
  <c r="U126" i="1"/>
  <c r="W126" i="1" s="1"/>
  <c r="L125" i="1"/>
  <c r="W127" i="1"/>
  <c r="R127" i="1"/>
  <c r="S127" i="1"/>
  <c r="T127" i="1"/>
  <c r="M127" i="1" s="1"/>
  <c r="U127" i="1"/>
  <c r="V127" i="1"/>
  <c r="O127" i="1"/>
  <c r="Q127" i="1"/>
  <c r="P127" i="1"/>
  <c r="K127" i="1"/>
  <c r="N127" i="1"/>
  <c r="A128" i="1"/>
  <c r="Y128" i="1" s="1"/>
  <c r="J127" i="1"/>
  <c r="L126" i="1" l="1"/>
  <c r="X127" i="1"/>
  <c r="L127" i="1" s="1"/>
  <c r="R128" i="1"/>
  <c r="U128" i="1" s="1"/>
  <c r="S128" i="1"/>
  <c r="V128" i="1" s="1"/>
  <c r="T128" i="1"/>
  <c r="M128" i="1" s="1"/>
  <c r="O128" i="1"/>
  <c r="Q128" i="1"/>
  <c r="P128" i="1"/>
  <c r="N128" i="1"/>
  <c r="K128" i="1"/>
  <c r="A129" i="1"/>
  <c r="Y129" i="1" s="1"/>
  <c r="J128" i="1"/>
  <c r="X128" i="1" l="1"/>
  <c r="W128" i="1"/>
  <c r="R129" i="1"/>
  <c r="U129" i="1" s="1"/>
  <c r="S129" i="1"/>
  <c r="V129" i="1" s="1"/>
  <c r="O129" i="1"/>
  <c r="P129" i="1"/>
  <c r="Q129" i="1"/>
  <c r="N129" i="1"/>
  <c r="K129" i="1"/>
  <c r="A130" i="1"/>
  <c r="Y130" i="1" s="1"/>
  <c r="J129" i="1"/>
  <c r="L128" i="1" l="1"/>
  <c r="T129" i="1"/>
  <c r="V130" i="1"/>
  <c r="R130" i="1"/>
  <c r="T130" i="1" s="1"/>
  <c r="S130" i="1"/>
  <c r="O130" i="1"/>
  <c r="Q130" i="1"/>
  <c r="K130" i="1"/>
  <c r="N130" i="1"/>
  <c r="P130" i="1"/>
  <c r="A131" i="1"/>
  <c r="Y131" i="1" s="1"/>
  <c r="J130" i="1"/>
  <c r="M130" i="1" l="1"/>
  <c r="X130" i="1"/>
  <c r="U130" i="1"/>
  <c r="W130" i="1" s="1"/>
  <c r="L130" i="1" s="1"/>
  <c r="M129" i="1"/>
  <c r="X129" i="1"/>
  <c r="W129" i="1"/>
  <c r="S131" i="1"/>
  <c r="V131" i="1"/>
  <c r="R131" i="1"/>
  <c r="T131" i="1" s="1"/>
  <c r="O131" i="1"/>
  <c r="P131" i="1"/>
  <c r="K131" i="1"/>
  <c r="N131" i="1"/>
  <c r="Q131" i="1"/>
  <c r="A132" i="1"/>
  <c r="Y132" i="1" s="1"/>
  <c r="J131" i="1"/>
  <c r="M131" i="1" l="1"/>
  <c r="X131" i="1"/>
  <c r="U131" i="1"/>
  <c r="W131" i="1" s="1"/>
  <c r="L131" i="1" s="1"/>
  <c r="L129" i="1"/>
  <c r="R132" i="1"/>
  <c r="T132" i="1" s="1"/>
  <c r="S132" i="1"/>
  <c r="U132" i="1"/>
  <c r="V132" i="1"/>
  <c r="O132" i="1"/>
  <c r="Q132" i="1"/>
  <c r="K132" i="1"/>
  <c r="P132" i="1"/>
  <c r="N132" i="1"/>
  <c r="A133" i="1"/>
  <c r="Y133" i="1" s="1"/>
  <c r="J132" i="1"/>
  <c r="M132" i="1" l="1"/>
  <c r="X132" i="1"/>
  <c r="W132" i="1"/>
  <c r="L132" i="1" s="1"/>
  <c r="R133" i="1"/>
  <c r="U133" i="1" s="1"/>
  <c r="S133" i="1"/>
  <c r="V133" i="1" s="1"/>
  <c r="O133" i="1"/>
  <c r="Q133" i="1"/>
  <c r="P133" i="1"/>
  <c r="K133" i="1"/>
  <c r="N133" i="1"/>
  <c r="A134" i="1"/>
  <c r="Y134" i="1" s="1"/>
  <c r="J133" i="1"/>
  <c r="T133" i="1" l="1"/>
  <c r="R134" i="1"/>
  <c r="T134" i="1" s="1"/>
  <c r="S134" i="1"/>
  <c r="V134" i="1" s="1"/>
  <c r="O134" i="1"/>
  <c r="Q134" i="1"/>
  <c r="P134" i="1"/>
  <c r="N134" i="1"/>
  <c r="K134" i="1"/>
  <c r="A135" i="1"/>
  <c r="Y135" i="1" s="1"/>
  <c r="J134" i="1"/>
  <c r="M134" i="1" l="1"/>
  <c r="X134" i="1"/>
  <c r="U134" i="1"/>
  <c r="W134" i="1" s="1"/>
  <c r="L134" i="1" s="1"/>
  <c r="M133" i="1"/>
  <c r="X133" i="1"/>
  <c r="W133" i="1"/>
  <c r="R135" i="1"/>
  <c r="T135" i="1" s="1"/>
  <c r="S135" i="1"/>
  <c r="V135" i="1" s="1"/>
  <c r="O135" i="1"/>
  <c r="Q135" i="1"/>
  <c r="P135" i="1"/>
  <c r="N135" i="1"/>
  <c r="K135" i="1"/>
  <c r="A136" i="1"/>
  <c r="Y136" i="1" s="1"/>
  <c r="J135" i="1"/>
  <c r="L133" i="1" l="1"/>
  <c r="M135" i="1"/>
  <c r="X135" i="1"/>
  <c r="U135" i="1"/>
  <c r="W135" i="1" s="1"/>
  <c r="R136" i="1"/>
  <c r="U136" i="1"/>
  <c r="T136" i="1"/>
  <c r="M136" i="1" s="1"/>
  <c r="S136" i="1"/>
  <c r="V136" i="1" s="1"/>
  <c r="O136" i="1"/>
  <c r="Q136" i="1"/>
  <c r="P136" i="1"/>
  <c r="N136" i="1"/>
  <c r="K136" i="1"/>
  <c r="A137" i="1"/>
  <c r="Y137" i="1" s="1"/>
  <c r="J136" i="1"/>
  <c r="L135" i="1" l="1"/>
  <c r="X136" i="1"/>
  <c r="W136" i="1"/>
  <c r="U137" i="1"/>
  <c r="V137" i="1"/>
  <c r="R137" i="1"/>
  <c r="T137" i="1" s="1"/>
  <c r="S137" i="1"/>
  <c r="O137" i="1"/>
  <c r="P137" i="1"/>
  <c r="K137" i="1"/>
  <c r="N137" i="1"/>
  <c r="Q137" i="1"/>
  <c r="A138" i="1"/>
  <c r="Y138" i="1" s="1"/>
  <c r="J137" i="1"/>
  <c r="L136" i="1" l="1"/>
  <c r="M137" i="1"/>
  <c r="X137" i="1"/>
  <c r="W137" i="1"/>
  <c r="V138" i="1"/>
  <c r="S138" i="1"/>
  <c r="R138" i="1"/>
  <c r="T138" i="1" s="1"/>
  <c r="O138" i="1"/>
  <c r="K138" i="1"/>
  <c r="N138" i="1"/>
  <c r="Q138" i="1"/>
  <c r="P138" i="1"/>
  <c r="A139" i="1"/>
  <c r="Y139" i="1" s="1"/>
  <c r="J138" i="1"/>
  <c r="L137" i="1" l="1"/>
  <c r="M138" i="1"/>
  <c r="X138" i="1"/>
  <c r="U138" i="1"/>
  <c r="W138" i="1" s="1"/>
  <c r="S139" i="1"/>
  <c r="V139" i="1" s="1"/>
  <c r="T139" i="1"/>
  <c r="M139" i="1" s="1"/>
  <c r="U139" i="1"/>
  <c r="R139" i="1"/>
  <c r="O139" i="1"/>
  <c r="Q139" i="1"/>
  <c r="K139" i="1"/>
  <c r="N139" i="1"/>
  <c r="P139" i="1"/>
  <c r="A140" i="1"/>
  <c r="Y140" i="1" s="1"/>
  <c r="J139" i="1"/>
  <c r="L138" i="1" l="1"/>
  <c r="W139" i="1"/>
  <c r="X139" i="1"/>
  <c r="R140" i="1"/>
  <c r="U140" i="1" s="1"/>
  <c r="S140" i="1"/>
  <c r="T140" i="1"/>
  <c r="M140" i="1" s="1"/>
  <c r="V140" i="1"/>
  <c r="O140" i="1"/>
  <c r="Q140" i="1"/>
  <c r="P140" i="1"/>
  <c r="K140" i="1"/>
  <c r="N140" i="1"/>
  <c r="A141" i="1"/>
  <c r="Y141" i="1" s="1"/>
  <c r="J140" i="1"/>
  <c r="X140" i="1" l="1"/>
  <c r="W140" i="1"/>
  <c r="L140" i="1" s="1"/>
  <c r="L139" i="1"/>
  <c r="R141" i="1"/>
  <c r="U141" i="1" s="1"/>
  <c r="S141" i="1"/>
  <c r="V141" i="1"/>
  <c r="O141" i="1"/>
  <c r="P141" i="1"/>
  <c r="Q141" i="1"/>
  <c r="N141" i="1"/>
  <c r="K141" i="1"/>
  <c r="A142" i="1"/>
  <c r="Y142" i="1" s="1"/>
  <c r="J141" i="1"/>
  <c r="T141" i="1" l="1"/>
  <c r="V142" i="1"/>
  <c r="R142" i="1"/>
  <c r="T142" i="1" s="1"/>
  <c r="U142" i="1"/>
  <c r="S142" i="1"/>
  <c r="O142" i="1"/>
  <c r="P142" i="1"/>
  <c r="Q142" i="1"/>
  <c r="N142" i="1"/>
  <c r="K142" i="1"/>
  <c r="A143" i="1"/>
  <c r="Y143" i="1" s="1"/>
  <c r="J142" i="1"/>
  <c r="M142" i="1" l="1"/>
  <c r="W142" i="1"/>
  <c r="X142" i="1"/>
  <c r="M141" i="1"/>
  <c r="W141" i="1"/>
  <c r="X141" i="1"/>
  <c r="R143" i="1"/>
  <c r="U143" i="1" s="1"/>
  <c r="S143" i="1"/>
  <c r="V143" i="1" s="1"/>
  <c r="O143" i="1"/>
  <c r="Q143" i="1"/>
  <c r="P143" i="1"/>
  <c r="N143" i="1"/>
  <c r="K143" i="1"/>
  <c r="A144" i="1"/>
  <c r="Y144" i="1" s="1"/>
  <c r="J143" i="1"/>
  <c r="L141" i="1" l="1"/>
  <c r="T143" i="1"/>
  <c r="L142" i="1"/>
  <c r="T144" i="1"/>
  <c r="M144" i="1" s="1"/>
  <c r="U144" i="1"/>
  <c r="V144" i="1"/>
  <c r="X144" i="1" s="1"/>
  <c r="S144" i="1"/>
  <c r="R144" i="1"/>
  <c r="O144" i="1"/>
  <c r="Q144" i="1"/>
  <c r="K144" i="1"/>
  <c r="P144" i="1"/>
  <c r="N144" i="1"/>
  <c r="A145" i="1"/>
  <c r="Y145" i="1" s="1"/>
  <c r="J144" i="1"/>
  <c r="W144" i="1" l="1"/>
  <c r="L144" i="1" s="1"/>
  <c r="M143" i="1"/>
  <c r="X143" i="1"/>
  <c r="W143" i="1"/>
  <c r="S145" i="1"/>
  <c r="V145" i="1" s="1"/>
  <c r="R145" i="1"/>
  <c r="T145" i="1" s="1"/>
  <c r="O145" i="1"/>
  <c r="Q145" i="1"/>
  <c r="P145" i="1"/>
  <c r="K145" i="1"/>
  <c r="N145" i="1"/>
  <c r="A146" i="1"/>
  <c r="Y146" i="1" s="1"/>
  <c r="J145" i="1"/>
  <c r="M145" i="1" l="1"/>
  <c r="W145" i="1"/>
  <c r="X145" i="1"/>
  <c r="U145" i="1"/>
  <c r="L143" i="1"/>
  <c r="R146" i="1"/>
  <c r="T146" i="1" s="1"/>
  <c r="S146" i="1"/>
  <c r="V146" i="1"/>
  <c r="O146" i="1"/>
  <c r="Q146" i="1"/>
  <c r="P146" i="1"/>
  <c r="N146" i="1"/>
  <c r="K146" i="1"/>
  <c r="A147" i="1"/>
  <c r="Y147" i="1" s="1"/>
  <c r="J146" i="1"/>
  <c r="M146" i="1" l="1"/>
  <c r="X146" i="1"/>
  <c r="U146" i="1"/>
  <c r="W146" i="1" s="1"/>
  <c r="L145" i="1"/>
  <c r="R147" i="1"/>
  <c r="U147" i="1" s="1"/>
  <c r="S147" i="1"/>
  <c r="V147" i="1"/>
  <c r="T147" i="1"/>
  <c r="M147" i="1" s="1"/>
  <c r="O147" i="1"/>
  <c r="Q147" i="1"/>
  <c r="P147" i="1"/>
  <c r="K147" i="1"/>
  <c r="N147" i="1"/>
  <c r="A148" i="1"/>
  <c r="Y148" i="1" s="1"/>
  <c r="J147" i="1"/>
  <c r="L146" i="1" l="1"/>
  <c r="X147" i="1"/>
  <c r="W147" i="1"/>
  <c r="R148" i="1"/>
  <c r="U148" i="1" s="1"/>
  <c r="S148" i="1"/>
  <c r="V148" i="1" s="1"/>
  <c r="O148" i="1"/>
  <c r="P148" i="1"/>
  <c r="Q148" i="1"/>
  <c r="N148" i="1"/>
  <c r="K148" i="1"/>
  <c r="A149" i="1"/>
  <c r="Y149" i="1" s="1"/>
  <c r="J148" i="1"/>
  <c r="L147" i="1" l="1"/>
  <c r="T148" i="1"/>
  <c r="S149" i="1"/>
  <c r="V149" i="1" s="1"/>
  <c r="R149" i="1"/>
  <c r="U149" i="1" s="1"/>
  <c r="O149" i="1"/>
  <c r="P149" i="1"/>
  <c r="Q149" i="1"/>
  <c r="N149" i="1"/>
  <c r="K149" i="1"/>
  <c r="A150" i="1"/>
  <c r="Y150" i="1" s="1"/>
  <c r="J149" i="1"/>
  <c r="M148" i="1" l="1"/>
  <c r="X148" i="1"/>
  <c r="W148" i="1"/>
  <c r="T149" i="1"/>
  <c r="T150" i="1"/>
  <c r="M150" i="1" s="1"/>
  <c r="U150" i="1"/>
  <c r="V150" i="1"/>
  <c r="X150" i="1" s="1"/>
  <c r="S150" i="1"/>
  <c r="R150" i="1"/>
  <c r="O150" i="1"/>
  <c r="Q150" i="1"/>
  <c r="P150" i="1"/>
  <c r="K150" i="1"/>
  <c r="N150" i="1"/>
  <c r="A151" i="1"/>
  <c r="Y151" i="1" s="1"/>
  <c r="J150" i="1"/>
  <c r="L148" i="1" l="1"/>
  <c r="M149" i="1"/>
  <c r="W149" i="1"/>
  <c r="X149" i="1"/>
  <c r="W150" i="1"/>
  <c r="L150" i="1" s="1"/>
  <c r="S151" i="1"/>
  <c r="T151" i="1"/>
  <c r="M151" i="1" s="1"/>
  <c r="R151" i="1"/>
  <c r="U151" i="1" s="1"/>
  <c r="W151" i="1" s="1"/>
  <c r="V151" i="1"/>
  <c r="X151" i="1" s="1"/>
  <c r="O151" i="1"/>
  <c r="Q151" i="1"/>
  <c r="P151" i="1"/>
  <c r="K151" i="1"/>
  <c r="N151" i="1"/>
  <c r="A152" i="1"/>
  <c r="Y152" i="1" s="1"/>
  <c r="J151" i="1"/>
  <c r="L151" i="1" l="1"/>
  <c r="L149" i="1"/>
  <c r="R152" i="1"/>
  <c r="U152" i="1" s="1"/>
  <c r="W152" i="1" s="1"/>
  <c r="S152" i="1"/>
  <c r="V152" i="1" s="1"/>
  <c r="T152" i="1"/>
  <c r="M152" i="1" s="1"/>
  <c r="O152" i="1"/>
  <c r="Q152" i="1"/>
  <c r="P152" i="1"/>
  <c r="K152" i="1"/>
  <c r="N152" i="1"/>
  <c r="A153" i="1"/>
  <c r="Y153" i="1" s="1"/>
  <c r="J152" i="1"/>
  <c r="X152" i="1" l="1"/>
  <c r="L152" i="1" s="1"/>
  <c r="R153" i="1"/>
  <c r="U153" i="1" s="1"/>
  <c r="S153" i="1"/>
  <c r="V153" i="1" s="1"/>
  <c r="X153" i="1" s="1"/>
  <c r="T153" i="1"/>
  <c r="M153" i="1" s="1"/>
  <c r="O153" i="1"/>
  <c r="Q153" i="1"/>
  <c r="K153" i="1"/>
  <c r="N153" i="1"/>
  <c r="P153" i="1"/>
  <c r="A154" i="1"/>
  <c r="Y154" i="1" s="1"/>
  <c r="J153" i="1"/>
  <c r="W153" i="1" l="1"/>
  <c r="L153" i="1" s="1"/>
  <c r="R154" i="1"/>
  <c r="T154" i="1" s="1"/>
  <c r="S154" i="1"/>
  <c r="V154" i="1" s="1"/>
  <c r="O154" i="1"/>
  <c r="Q154" i="1"/>
  <c r="K154" i="1"/>
  <c r="N154" i="1"/>
  <c r="P154" i="1"/>
  <c r="A155" i="1"/>
  <c r="Y155" i="1" s="1"/>
  <c r="J154" i="1"/>
  <c r="M154" i="1" l="1"/>
  <c r="X154" i="1"/>
  <c r="U154" i="1"/>
  <c r="W154" i="1" s="1"/>
  <c r="U155" i="1"/>
  <c r="V155" i="1"/>
  <c r="R155" i="1"/>
  <c r="T155" i="1" s="1"/>
  <c r="S155" i="1"/>
  <c r="O155" i="1"/>
  <c r="P155" i="1"/>
  <c r="K155" i="1"/>
  <c r="N155" i="1"/>
  <c r="Q155" i="1"/>
  <c r="A156" i="1"/>
  <c r="Y156" i="1" s="1"/>
  <c r="J155" i="1"/>
  <c r="L154" i="1" l="1"/>
  <c r="M155" i="1"/>
  <c r="X155" i="1"/>
  <c r="W155" i="1"/>
  <c r="L155" i="1" s="1"/>
  <c r="U156" i="1"/>
  <c r="V156" i="1"/>
  <c r="S156" i="1"/>
  <c r="R156" i="1"/>
  <c r="T156" i="1" s="1"/>
  <c r="O156" i="1"/>
  <c r="P156" i="1"/>
  <c r="K156" i="1"/>
  <c r="N156" i="1"/>
  <c r="Q156" i="1"/>
  <c r="A157" i="1"/>
  <c r="Y157" i="1" s="1"/>
  <c r="J156" i="1"/>
  <c r="M156" i="1" l="1"/>
  <c r="W156" i="1"/>
  <c r="X156" i="1"/>
  <c r="S157" i="1"/>
  <c r="V157" i="1" s="1"/>
  <c r="T157" i="1"/>
  <c r="M157" i="1" s="1"/>
  <c r="U157" i="1"/>
  <c r="R157" i="1"/>
  <c r="O157" i="1"/>
  <c r="Q157" i="1"/>
  <c r="P157" i="1"/>
  <c r="K157" i="1"/>
  <c r="N157" i="1"/>
  <c r="A158" i="1"/>
  <c r="Y158" i="1" s="1"/>
  <c r="J157" i="1"/>
  <c r="L156" i="1" l="1"/>
  <c r="W157" i="1"/>
  <c r="X157" i="1"/>
  <c r="R158" i="1"/>
  <c r="T158" i="1" s="1"/>
  <c r="S158" i="1"/>
  <c r="V158" i="1"/>
  <c r="O158" i="1"/>
  <c r="Q158" i="1"/>
  <c r="P158" i="1"/>
  <c r="N158" i="1"/>
  <c r="K158" i="1"/>
  <c r="A159" i="1"/>
  <c r="Y159" i="1" s="1"/>
  <c r="J158" i="1"/>
  <c r="M158" i="1" l="1"/>
  <c r="X158" i="1"/>
  <c r="U158" i="1"/>
  <c r="W158" i="1" s="1"/>
  <c r="L158" i="1" s="1"/>
  <c r="L157" i="1"/>
  <c r="R159" i="1"/>
  <c r="S159" i="1"/>
  <c r="V159" i="1"/>
  <c r="U159" i="1"/>
  <c r="T159" i="1"/>
  <c r="M159" i="1" s="1"/>
  <c r="O159" i="1"/>
  <c r="Q159" i="1"/>
  <c r="K159" i="1"/>
  <c r="N159" i="1"/>
  <c r="P159" i="1"/>
  <c r="A160" i="1"/>
  <c r="Y160" i="1" s="1"/>
  <c r="J159" i="1"/>
  <c r="W159" i="1" l="1"/>
  <c r="X159" i="1"/>
  <c r="V160" i="1"/>
  <c r="R160" i="1"/>
  <c r="U160" i="1" s="1"/>
  <c r="S160" i="1"/>
  <c r="O160" i="1"/>
  <c r="Q160" i="1"/>
  <c r="P160" i="1"/>
  <c r="K160" i="1"/>
  <c r="N160" i="1"/>
  <c r="A161" i="1"/>
  <c r="Y161" i="1" s="1"/>
  <c r="J160" i="1"/>
  <c r="T160" i="1" l="1"/>
  <c r="L159" i="1"/>
  <c r="U161" i="1"/>
  <c r="V161" i="1"/>
  <c r="T161" i="1"/>
  <c r="M161" i="1" s="1"/>
  <c r="R161" i="1"/>
  <c r="S161" i="1"/>
  <c r="O161" i="1"/>
  <c r="Q161" i="1"/>
  <c r="P161" i="1"/>
  <c r="K161" i="1"/>
  <c r="N161" i="1"/>
  <c r="A162" i="1"/>
  <c r="Y162" i="1" s="1"/>
  <c r="J161" i="1"/>
  <c r="W161" i="1" l="1"/>
  <c r="X161" i="1"/>
  <c r="M160" i="1"/>
  <c r="W160" i="1"/>
  <c r="X160" i="1"/>
  <c r="T162" i="1"/>
  <c r="M162" i="1" s="1"/>
  <c r="S162" i="1"/>
  <c r="V162" i="1" s="1"/>
  <c r="R162" i="1"/>
  <c r="U162" i="1" s="1"/>
  <c r="O162" i="1"/>
  <c r="Q162" i="1"/>
  <c r="P162" i="1"/>
  <c r="K162" i="1"/>
  <c r="N162" i="1"/>
  <c r="A163" i="1"/>
  <c r="Y163" i="1" s="1"/>
  <c r="J162" i="1"/>
  <c r="L160" i="1" l="1"/>
  <c r="W162" i="1"/>
  <c r="X162" i="1"/>
  <c r="L161" i="1"/>
  <c r="S163" i="1"/>
  <c r="V163" i="1" s="1"/>
  <c r="T163" i="1"/>
  <c r="M163" i="1" s="1"/>
  <c r="U163" i="1"/>
  <c r="R163" i="1"/>
  <c r="O163" i="1"/>
  <c r="Q163" i="1"/>
  <c r="P163" i="1"/>
  <c r="N163" i="1"/>
  <c r="K163" i="1"/>
  <c r="A164" i="1"/>
  <c r="Y164" i="1" s="1"/>
  <c r="J163" i="1"/>
  <c r="W163" i="1" l="1"/>
  <c r="X163" i="1"/>
  <c r="L162" i="1"/>
  <c r="R164" i="1"/>
  <c r="T164" i="1" s="1"/>
  <c r="S164" i="1"/>
  <c r="V164" i="1" s="1"/>
  <c r="U164" i="1"/>
  <c r="O164" i="1"/>
  <c r="Q164" i="1"/>
  <c r="P164" i="1"/>
  <c r="N164" i="1"/>
  <c r="K164" i="1"/>
  <c r="A165" i="1"/>
  <c r="Y165" i="1" s="1"/>
  <c r="J164" i="1"/>
  <c r="M164" i="1" l="1"/>
  <c r="W164" i="1"/>
  <c r="X164" i="1"/>
  <c r="L163" i="1"/>
  <c r="R165" i="1"/>
  <c r="U165" i="1" s="1"/>
  <c r="S165" i="1"/>
  <c r="V165" i="1"/>
  <c r="T165" i="1"/>
  <c r="M165" i="1" s="1"/>
  <c r="O165" i="1"/>
  <c r="P165" i="1"/>
  <c r="Q165" i="1"/>
  <c r="N165" i="1"/>
  <c r="K165" i="1"/>
  <c r="A166" i="1"/>
  <c r="Y166" i="1" s="1"/>
  <c r="J165" i="1"/>
  <c r="L164" i="1" l="1"/>
  <c r="W165" i="1"/>
  <c r="X165" i="1"/>
  <c r="R166" i="1"/>
  <c r="U166" i="1" s="1"/>
  <c r="S166" i="1"/>
  <c r="V166" i="1" s="1"/>
  <c r="T166" i="1"/>
  <c r="M166" i="1" s="1"/>
  <c r="O166" i="1"/>
  <c r="Q166" i="1"/>
  <c r="P166" i="1"/>
  <c r="K166" i="1"/>
  <c r="N166" i="1"/>
  <c r="A167" i="1"/>
  <c r="Y167" i="1" s="1"/>
  <c r="J166" i="1"/>
  <c r="X166" i="1" l="1"/>
  <c r="W166" i="1"/>
  <c r="L165" i="1"/>
  <c r="U167" i="1"/>
  <c r="V167" i="1"/>
  <c r="R167" i="1"/>
  <c r="T167" i="1" s="1"/>
  <c r="S167" i="1"/>
  <c r="O167" i="1"/>
  <c r="K167" i="1"/>
  <c r="Q167" i="1"/>
  <c r="P167" i="1"/>
  <c r="N167" i="1"/>
  <c r="A168" i="1"/>
  <c r="Y168" i="1" s="1"/>
  <c r="J167" i="1"/>
  <c r="L166" i="1" l="1"/>
  <c r="M167" i="1"/>
  <c r="X167" i="1"/>
  <c r="W167" i="1"/>
  <c r="L167" i="1" s="1"/>
  <c r="U168" i="1"/>
  <c r="V168" i="1"/>
  <c r="S168" i="1"/>
  <c r="R168" i="1"/>
  <c r="T168" i="1" s="1"/>
  <c r="O168" i="1"/>
  <c r="Q168" i="1"/>
  <c r="K168" i="1"/>
  <c r="N168" i="1"/>
  <c r="P168" i="1"/>
  <c r="A169" i="1"/>
  <c r="Y169" i="1" s="1"/>
  <c r="J168" i="1"/>
  <c r="M168" i="1" l="1"/>
  <c r="W168" i="1"/>
  <c r="X168" i="1"/>
  <c r="S169" i="1"/>
  <c r="R169" i="1"/>
  <c r="T169" i="1" s="1"/>
  <c r="V169" i="1"/>
  <c r="O169" i="1"/>
  <c r="Q169" i="1"/>
  <c r="P169" i="1"/>
  <c r="K169" i="1"/>
  <c r="N169" i="1"/>
  <c r="A170" i="1"/>
  <c r="Y170" i="1" s="1"/>
  <c r="J169" i="1"/>
  <c r="M169" i="1" l="1"/>
  <c r="W169" i="1"/>
  <c r="X169" i="1"/>
  <c r="L168" i="1"/>
  <c r="U169" i="1"/>
  <c r="R170" i="1"/>
  <c r="T170" i="1" s="1"/>
  <c r="S170" i="1"/>
  <c r="V170" i="1" s="1"/>
  <c r="O170" i="1"/>
  <c r="Q170" i="1"/>
  <c r="P170" i="1"/>
  <c r="N170" i="1"/>
  <c r="K170" i="1"/>
  <c r="A171" i="1"/>
  <c r="Y171" i="1" s="1"/>
  <c r="J170" i="1"/>
  <c r="L169" i="1" l="1"/>
  <c r="M170" i="1"/>
  <c r="W170" i="1"/>
  <c r="X170" i="1"/>
  <c r="U170" i="1"/>
  <c r="R171" i="1"/>
  <c r="U171" i="1" s="1"/>
  <c r="S171" i="1"/>
  <c r="V171" i="1" s="1"/>
  <c r="X171" i="1" s="1"/>
  <c r="T171" i="1"/>
  <c r="M171" i="1" s="1"/>
  <c r="O171" i="1"/>
  <c r="Q171" i="1"/>
  <c r="P171" i="1"/>
  <c r="N171" i="1"/>
  <c r="K171" i="1"/>
  <c r="A172" i="1"/>
  <c r="Y172" i="1" s="1"/>
  <c r="J171" i="1"/>
  <c r="L170" i="1" l="1"/>
  <c r="W171" i="1"/>
  <c r="L171" i="1" s="1"/>
  <c r="R172" i="1"/>
  <c r="U172" i="1"/>
  <c r="T172" i="1"/>
  <c r="M172" i="1" s="1"/>
  <c r="S172" i="1"/>
  <c r="V172" i="1" s="1"/>
  <c r="O172" i="1"/>
  <c r="Q172" i="1"/>
  <c r="P172" i="1"/>
  <c r="N172" i="1"/>
  <c r="K172" i="1"/>
  <c r="A173" i="1"/>
  <c r="Y173" i="1" s="1"/>
  <c r="J172" i="1"/>
  <c r="X172" i="1" l="1"/>
  <c r="W172" i="1"/>
  <c r="V173" i="1"/>
  <c r="T173" i="1"/>
  <c r="M173" i="1" s="1"/>
  <c r="R173" i="1"/>
  <c r="U173" i="1" s="1"/>
  <c r="S173" i="1"/>
  <c r="O173" i="1"/>
  <c r="K173" i="1"/>
  <c r="P173" i="1"/>
  <c r="Q173" i="1"/>
  <c r="N173" i="1"/>
  <c r="A174" i="1"/>
  <c r="Y174" i="1" s="1"/>
  <c r="J173" i="1"/>
  <c r="L172" i="1" l="1"/>
  <c r="W173" i="1"/>
  <c r="X173" i="1"/>
  <c r="U174" i="1"/>
  <c r="S174" i="1"/>
  <c r="V174" i="1" s="1"/>
  <c r="R174" i="1"/>
  <c r="T174" i="1" s="1"/>
  <c r="O174" i="1"/>
  <c r="K174" i="1"/>
  <c r="P174" i="1"/>
  <c r="N174" i="1"/>
  <c r="Q174" i="1"/>
  <c r="A175" i="1"/>
  <c r="Y175" i="1" s="1"/>
  <c r="J174" i="1"/>
  <c r="L173" i="1" l="1"/>
  <c r="M174" i="1"/>
  <c r="W174" i="1"/>
  <c r="X174" i="1"/>
  <c r="S175" i="1"/>
  <c r="V175" i="1" s="1"/>
  <c r="R175" i="1"/>
  <c r="U175" i="1" s="1"/>
  <c r="O175" i="1"/>
  <c r="Q175" i="1"/>
  <c r="P175" i="1"/>
  <c r="K175" i="1"/>
  <c r="N175" i="1"/>
  <c r="A176" i="1"/>
  <c r="Y176" i="1" s="1"/>
  <c r="J175" i="1"/>
  <c r="L174" i="1" l="1"/>
  <c r="T175" i="1"/>
  <c r="R176" i="1"/>
  <c r="U176" i="1" s="1"/>
  <c r="S176" i="1"/>
  <c r="V176" i="1" s="1"/>
  <c r="O176" i="1"/>
  <c r="Q176" i="1"/>
  <c r="P176" i="1"/>
  <c r="K176" i="1"/>
  <c r="N176" i="1"/>
  <c r="A177" i="1"/>
  <c r="Y177" i="1" s="1"/>
  <c r="J176" i="1"/>
  <c r="T176" i="1" l="1"/>
  <c r="M175" i="1"/>
  <c r="W175" i="1"/>
  <c r="X175" i="1"/>
  <c r="R177" i="1"/>
  <c r="T177" i="1" s="1"/>
  <c r="S177" i="1"/>
  <c r="V177" i="1"/>
  <c r="U177" i="1"/>
  <c r="O177" i="1"/>
  <c r="P177" i="1"/>
  <c r="Q177" i="1"/>
  <c r="N177" i="1"/>
  <c r="K177" i="1"/>
  <c r="A178" i="1"/>
  <c r="Y178" i="1" s="1"/>
  <c r="J177" i="1"/>
  <c r="M177" i="1" l="1"/>
  <c r="X177" i="1"/>
  <c r="W177" i="1"/>
  <c r="L177" i="1" s="1"/>
  <c r="L175" i="1"/>
  <c r="M176" i="1"/>
  <c r="X176" i="1"/>
  <c r="W176" i="1"/>
  <c r="R178" i="1"/>
  <c r="T178" i="1" s="1"/>
  <c r="U178" i="1"/>
  <c r="S178" i="1"/>
  <c r="V178" i="1" s="1"/>
  <c r="O178" i="1"/>
  <c r="P178" i="1"/>
  <c r="Q178" i="1"/>
  <c r="N178" i="1"/>
  <c r="K178" i="1"/>
  <c r="A179" i="1"/>
  <c r="Y179" i="1" s="1"/>
  <c r="J178" i="1"/>
  <c r="M178" i="1" l="1"/>
  <c r="W178" i="1"/>
  <c r="X178" i="1"/>
  <c r="L176" i="1"/>
  <c r="U179" i="1"/>
  <c r="V179" i="1"/>
  <c r="R179" i="1"/>
  <c r="T179" i="1" s="1"/>
  <c r="S179" i="1"/>
  <c r="O179" i="1"/>
  <c r="Q179" i="1"/>
  <c r="P179" i="1"/>
  <c r="N179" i="1"/>
  <c r="K179" i="1"/>
  <c r="A180" i="1"/>
  <c r="Y180" i="1" s="1"/>
  <c r="J179" i="1"/>
  <c r="M179" i="1" l="1"/>
  <c r="W179" i="1"/>
  <c r="X179" i="1"/>
  <c r="L178" i="1"/>
  <c r="T180" i="1"/>
  <c r="M180" i="1" s="1"/>
  <c r="U180" i="1"/>
  <c r="S180" i="1"/>
  <c r="V180" i="1" s="1"/>
  <c r="R180" i="1"/>
  <c r="O180" i="1"/>
  <c r="Q180" i="1"/>
  <c r="P180" i="1"/>
  <c r="K180" i="1"/>
  <c r="N180" i="1"/>
  <c r="A181" i="1"/>
  <c r="Y181" i="1" s="1"/>
  <c r="J180" i="1"/>
  <c r="X180" i="1" l="1"/>
  <c r="L179" i="1"/>
  <c r="W180" i="1"/>
  <c r="S181" i="1"/>
  <c r="V181" i="1" s="1"/>
  <c r="T181" i="1"/>
  <c r="M181" i="1" s="1"/>
  <c r="U181" i="1"/>
  <c r="R181" i="1"/>
  <c r="O181" i="1"/>
  <c r="Q181" i="1"/>
  <c r="P181" i="1"/>
  <c r="K181" i="1"/>
  <c r="N181" i="1"/>
  <c r="A182" i="1"/>
  <c r="Y182" i="1" s="1"/>
  <c r="J181" i="1"/>
  <c r="L180" i="1" l="1"/>
  <c r="W181" i="1"/>
  <c r="X181" i="1"/>
  <c r="R182" i="1"/>
  <c r="U182" i="1" s="1"/>
  <c r="S182" i="1"/>
  <c r="V182" i="1" s="1"/>
  <c r="T182" i="1"/>
  <c r="M182" i="1" s="1"/>
  <c r="O182" i="1"/>
  <c r="Q182" i="1"/>
  <c r="P182" i="1"/>
  <c r="N182" i="1"/>
  <c r="K182" i="1"/>
  <c r="A183" i="1"/>
  <c r="Y183" i="1" s="1"/>
  <c r="J182" i="1"/>
  <c r="X182" i="1" l="1"/>
  <c r="W182" i="1"/>
  <c r="L181" i="1"/>
  <c r="R183" i="1"/>
  <c r="T183" i="1" s="1"/>
  <c r="S183" i="1"/>
  <c r="V183" i="1" s="1"/>
  <c r="U183" i="1"/>
  <c r="O183" i="1"/>
  <c r="P183" i="1"/>
  <c r="Q183" i="1"/>
  <c r="K183" i="1"/>
  <c r="N183" i="1"/>
  <c r="A184" i="1"/>
  <c r="Y184" i="1" s="1"/>
  <c r="J183" i="1"/>
  <c r="M183" i="1" l="1"/>
  <c r="W183" i="1"/>
  <c r="X183" i="1"/>
  <c r="L182" i="1"/>
  <c r="V184" i="1"/>
  <c r="R184" i="1"/>
  <c r="U184" i="1"/>
  <c r="S184" i="1"/>
  <c r="T184" i="1"/>
  <c r="M184" i="1" s="1"/>
  <c r="O184" i="1"/>
  <c r="Q184" i="1"/>
  <c r="N184" i="1"/>
  <c r="K184" i="1"/>
  <c r="P184" i="1"/>
  <c r="A185" i="1"/>
  <c r="Y185" i="1" s="1"/>
  <c r="J184" i="1"/>
  <c r="W184" i="1" l="1"/>
  <c r="X184" i="1"/>
  <c r="L183" i="1"/>
  <c r="U185" i="1"/>
  <c r="V185" i="1"/>
  <c r="R185" i="1"/>
  <c r="T185" i="1" s="1"/>
  <c r="S185" i="1"/>
  <c r="O185" i="1"/>
  <c r="Q185" i="1"/>
  <c r="P185" i="1"/>
  <c r="N185" i="1"/>
  <c r="K185" i="1"/>
  <c r="A186" i="1"/>
  <c r="Y186" i="1" s="1"/>
  <c r="J185" i="1"/>
  <c r="M185" i="1" l="1"/>
  <c r="X185" i="1"/>
  <c r="W185" i="1"/>
  <c r="L185" i="1" s="1"/>
  <c r="L184" i="1"/>
  <c r="U186" i="1"/>
  <c r="S186" i="1"/>
  <c r="V186" i="1" s="1"/>
  <c r="R186" i="1"/>
  <c r="T186" i="1" s="1"/>
  <c r="O186" i="1"/>
  <c r="P186" i="1"/>
  <c r="Q186" i="1"/>
  <c r="K186" i="1"/>
  <c r="N186" i="1"/>
  <c r="A187" i="1"/>
  <c r="Y187" i="1" s="1"/>
  <c r="J186" i="1"/>
  <c r="M186" i="1" l="1"/>
  <c r="X186" i="1"/>
  <c r="W186" i="1"/>
  <c r="L186" i="1" s="1"/>
  <c r="S187" i="1"/>
  <c r="V187" i="1" s="1"/>
  <c r="T187" i="1"/>
  <c r="M187" i="1" s="1"/>
  <c r="U187" i="1"/>
  <c r="R187" i="1"/>
  <c r="O187" i="1"/>
  <c r="Q187" i="1"/>
  <c r="P187" i="1"/>
  <c r="N187" i="1"/>
  <c r="K187" i="1"/>
  <c r="A188" i="1"/>
  <c r="Y188" i="1" s="1"/>
  <c r="J187" i="1"/>
  <c r="W187" i="1" l="1"/>
  <c r="X187" i="1"/>
  <c r="R188" i="1"/>
  <c r="U188" i="1" s="1"/>
  <c r="S188" i="1"/>
  <c r="V188" i="1" s="1"/>
  <c r="T188" i="1"/>
  <c r="M188" i="1" s="1"/>
  <c r="O188" i="1"/>
  <c r="Q188" i="1"/>
  <c r="P188" i="1"/>
  <c r="K188" i="1"/>
  <c r="N188" i="1"/>
  <c r="A189" i="1"/>
  <c r="Y189" i="1" s="1"/>
  <c r="J188" i="1"/>
  <c r="X188" i="1" l="1"/>
  <c r="W188" i="1"/>
  <c r="L187" i="1"/>
  <c r="R189" i="1"/>
  <c r="T189" i="1" s="1"/>
  <c r="S189" i="1"/>
  <c r="V189" i="1"/>
  <c r="O189" i="1"/>
  <c r="P189" i="1"/>
  <c r="Q189" i="1"/>
  <c r="K189" i="1"/>
  <c r="N189" i="1"/>
  <c r="A190" i="1"/>
  <c r="Y190" i="1" s="1"/>
  <c r="J189" i="1"/>
  <c r="L188" i="1" l="1"/>
  <c r="M189" i="1"/>
  <c r="X189" i="1"/>
  <c r="U189" i="1"/>
  <c r="W189" i="1" s="1"/>
  <c r="L189" i="1" s="1"/>
  <c r="W190" i="1"/>
  <c r="R190" i="1"/>
  <c r="U190" i="1"/>
  <c r="T190" i="1"/>
  <c r="M190" i="1" s="1"/>
  <c r="S190" i="1"/>
  <c r="V190" i="1" s="1"/>
  <c r="O190" i="1"/>
  <c r="Q190" i="1"/>
  <c r="P190" i="1"/>
  <c r="K190" i="1"/>
  <c r="N190" i="1"/>
  <c r="A191" i="1"/>
  <c r="Y191" i="1" s="1"/>
  <c r="J190" i="1"/>
  <c r="X190" i="1" l="1"/>
  <c r="L190" i="1" s="1"/>
  <c r="V191" i="1"/>
  <c r="T191" i="1"/>
  <c r="M191" i="1" s="1"/>
  <c r="U191" i="1"/>
  <c r="R191" i="1"/>
  <c r="S191" i="1"/>
  <c r="O191" i="1"/>
  <c r="P191" i="1"/>
  <c r="Q191" i="1"/>
  <c r="K191" i="1"/>
  <c r="N191" i="1"/>
  <c r="A192" i="1"/>
  <c r="Y192" i="1" s="1"/>
  <c r="J191" i="1"/>
  <c r="W191" i="1" l="1"/>
  <c r="X191" i="1"/>
  <c r="S192" i="1"/>
  <c r="V192" i="1" s="1"/>
  <c r="R192" i="1"/>
  <c r="T192" i="1" s="1"/>
  <c r="O192" i="1"/>
  <c r="K192" i="1"/>
  <c r="P192" i="1"/>
  <c r="Q192" i="1"/>
  <c r="N192" i="1"/>
  <c r="A193" i="1"/>
  <c r="Y193" i="1" s="1"/>
  <c r="J192" i="1"/>
  <c r="M192" i="1" l="1"/>
  <c r="X192" i="1"/>
  <c r="U192" i="1"/>
  <c r="W192" i="1" s="1"/>
  <c r="L191" i="1"/>
  <c r="U193" i="1"/>
  <c r="R193" i="1"/>
  <c r="S193" i="1"/>
  <c r="T193" i="1"/>
  <c r="M193" i="1" s="1"/>
  <c r="V193" i="1"/>
  <c r="O193" i="1"/>
  <c r="Q193" i="1"/>
  <c r="P193" i="1"/>
  <c r="N193" i="1"/>
  <c r="K193" i="1"/>
  <c r="A194" i="1"/>
  <c r="Y194" i="1" s="1"/>
  <c r="J193" i="1"/>
  <c r="L192" i="1" l="1"/>
  <c r="W193" i="1"/>
  <c r="X193" i="1"/>
  <c r="T194" i="1"/>
  <c r="M194" i="1" s="1"/>
  <c r="R194" i="1"/>
  <c r="U194" i="1" s="1"/>
  <c r="S194" i="1"/>
  <c r="V194" i="1" s="1"/>
  <c r="O194" i="1"/>
  <c r="Q194" i="1"/>
  <c r="P194" i="1"/>
  <c r="N194" i="1"/>
  <c r="K194" i="1"/>
  <c r="A195" i="1"/>
  <c r="Y195" i="1" s="1"/>
  <c r="J194" i="1"/>
  <c r="W194" i="1" l="1"/>
  <c r="L193" i="1"/>
  <c r="X194" i="1"/>
  <c r="R195" i="1"/>
  <c r="T195" i="1" s="1"/>
  <c r="S195" i="1"/>
  <c r="V195" i="1" s="1"/>
  <c r="O195" i="1"/>
  <c r="P195" i="1"/>
  <c r="Q195" i="1"/>
  <c r="K195" i="1"/>
  <c r="N195" i="1"/>
  <c r="A196" i="1"/>
  <c r="Y196" i="1" s="1"/>
  <c r="J195" i="1"/>
  <c r="M195" i="1" l="1"/>
  <c r="X195" i="1"/>
  <c r="U195" i="1"/>
  <c r="W195" i="1" s="1"/>
  <c r="L194" i="1"/>
  <c r="S196" i="1"/>
  <c r="V196" i="1" s="1"/>
  <c r="R196" i="1"/>
  <c r="T196" i="1" s="1"/>
  <c r="U196" i="1"/>
  <c r="O196" i="1"/>
  <c r="P196" i="1"/>
  <c r="Q196" i="1"/>
  <c r="K196" i="1"/>
  <c r="N196" i="1"/>
  <c r="A197" i="1"/>
  <c r="Y197" i="1" s="1"/>
  <c r="J196" i="1"/>
  <c r="L195" i="1" l="1"/>
  <c r="M196" i="1"/>
  <c r="X196" i="1"/>
  <c r="W196" i="1"/>
  <c r="U197" i="1"/>
  <c r="V197" i="1"/>
  <c r="S197" i="1"/>
  <c r="R197" i="1"/>
  <c r="T197" i="1" s="1"/>
  <c r="O197" i="1"/>
  <c r="Q197" i="1"/>
  <c r="P197" i="1"/>
  <c r="K197" i="1"/>
  <c r="N197" i="1"/>
  <c r="A198" i="1"/>
  <c r="Y198" i="1" s="1"/>
  <c r="J197" i="1"/>
  <c r="L196" i="1" l="1"/>
  <c r="M197" i="1"/>
  <c r="X197" i="1"/>
  <c r="W197" i="1"/>
  <c r="R198" i="1"/>
  <c r="U198" i="1" s="1"/>
  <c r="T198" i="1"/>
  <c r="M198" i="1" s="1"/>
  <c r="S198" i="1"/>
  <c r="V198" i="1"/>
  <c r="O198" i="1"/>
  <c r="Q198" i="1"/>
  <c r="P198" i="1"/>
  <c r="K198" i="1"/>
  <c r="N198" i="1"/>
  <c r="A199" i="1"/>
  <c r="Y199" i="1" s="1"/>
  <c r="J198" i="1"/>
  <c r="L197" i="1" l="1"/>
  <c r="X198" i="1"/>
  <c r="W198" i="1"/>
  <c r="R199" i="1"/>
  <c r="U199" i="1" s="1"/>
  <c r="S199" i="1"/>
  <c r="V199" i="1" s="1"/>
  <c r="T199" i="1"/>
  <c r="M199" i="1" s="1"/>
  <c r="O199" i="1"/>
  <c r="Q199" i="1"/>
  <c r="P199" i="1"/>
  <c r="K199" i="1"/>
  <c r="N199" i="1"/>
  <c r="A200" i="1"/>
  <c r="Y200" i="1" s="1"/>
  <c r="J199" i="1"/>
  <c r="L198" i="1" l="1"/>
  <c r="X199" i="1"/>
  <c r="W199" i="1"/>
  <c r="L199" i="1" s="1"/>
  <c r="R200" i="1"/>
  <c r="T200" i="1" s="1"/>
  <c r="S200" i="1"/>
  <c r="V200" i="1" s="1"/>
  <c r="O200" i="1"/>
  <c r="Q200" i="1"/>
  <c r="P200" i="1"/>
  <c r="N200" i="1"/>
  <c r="K200" i="1"/>
  <c r="A201" i="1"/>
  <c r="Y201" i="1" s="1"/>
  <c r="J200" i="1"/>
  <c r="M200" i="1" l="1"/>
  <c r="X200" i="1"/>
  <c r="U200" i="1"/>
  <c r="W200" i="1" s="1"/>
  <c r="U201" i="1"/>
  <c r="W201" i="1" s="1"/>
  <c r="R201" i="1"/>
  <c r="S201" i="1"/>
  <c r="V201" i="1" s="1"/>
  <c r="T201" i="1"/>
  <c r="M201" i="1" s="1"/>
  <c r="O201" i="1"/>
  <c r="P201" i="1"/>
  <c r="Q201" i="1"/>
  <c r="N201" i="1"/>
  <c r="K201" i="1"/>
  <c r="A202" i="1"/>
  <c r="Y202" i="1" s="1"/>
  <c r="J201" i="1"/>
  <c r="L200" i="1" l="1"/>
  <c r="X201" i="1"/>
  <c r="L201" i="1" s="1"/>
  <c r="U202" i="1"/>
  <c r="V202" i="1"/>
  <c r="T202" i="1"/>
  <c r="M202" i="1" s="1"/>
  <c r="R202" i="1"/>
  <c r="S202" i="1"/>
  <c r="O202" i="1"/>
  <c r="Q202" i="1"/>
  <c r="K202" i="1"/>
  <c r="N202" i="1"/>
  <c r="P202" i="1"/>
  <c r="A203" i="1"/>
  <c r="Y203" i="1" s="1"/>
  <c r="J202" i="1"/>
  <c r="W202" i="1" l="1"/>
  <c r="X202" i="1"/>
  <c r="R203" i="1"/>
  <c r="U203" i="1" s="1"/>
  <c r="S203" i="1"/>
  <c r="V203" i="1" s="1"/>
  <c r="T203" i="1"/>
  <c r="M203" i="1" s="1"/>
  <c r="O203" i="1"/>
  <c r="K203" i="1"/>
  <c r="Q203" i="1"/>
  <c r="N203" i="1"/>
  <c r="P203" i="1"/>
  <c r="A204" i="1"/>
  <c r="Y204" i="1" s="1"/>
  <c r="J203" i="1"/>
  <c r="L202" i="1" l="1"/>
  <c r="X203" i="1"/>
  <c r="W203" i="1"/>
  <c r="T204" i="1"/>
  <c r="M204" i="1" s="1"/>
  <c r="R204" i="1"/>
  <c r="U204" i="1"/>
  <c r="X204" i="1"/>
  <c r="S204" i="1"/>
  <c r="V204" i="1"/>
  <c r="O204" i="1"/>
  <c r="P204" i="1"/>
  <c r="Q204" i="1"/>
  <c r="K204" i="1"/>
  <c r="N204" i="1"/>
  <c r="A205" i="1"/>
  <c r="Y205" i="1" s="1"/>
  <c r="Y5" i="1" s="1"/>
  <c r="J204" i="1"/>
  <c r="L203" i="1" l="1"/>
  <c r="W204" i="1"/>
  <c r="L204" i="1" s="1"/>
  <c r="S205" i="1"/>
  <c r="V205" i="1" s="1"/>
  <c r="R205" i="1"/>
  <c r="U205" i="1" s="1"/>
  <c r="T205" i="1"/>
  <c r="M205" i="1" s="1"/>
  <c r="M5" i="1" s="1"/>
  <c r="O205" i="1"/>
  <c r="O5" i="1" s="1"/>
  <c r="F4" i="1" s="1"/>
  <c r="Q205" i="1"/>
  <c r="Q5" i="1" s="1"/>
  <c r="H5" i="1" s="1"/>
  <c r="P205" i="1"/>
  <c r="P5" i="1" s="1"/>
  <c r="G5" i="1" s="1"/>
  <c r="K205" i="1"/>
  <c r="K5" i="1" s="1"/>
  <c r="B5" i="1" s="1"/>
  <c r="N205" i="1"/>
  <c r="N5" i="1" s="1"/>
  <c r="J205" i="1"/>
  <c r="J5" i="1" s="1"/>
  <c r="L2" i="1" s="1"/>
  <c r="I2" i="1" s="1"/>
  <c r="W205" i="1" l="1"/>
  <c r="X205" i="1"/>
  <c r="H4" i="1"/>
  <c r="G4" i="1"/>
  <c r="E5" i="1"/>
  <c r="E4" i="1"/>
  <c r="D4" i="1"/>
  <c r="D5" i="1"/>
  <c r="B4" i="1"/>
  <c r="L205" i="1" l="1"/>
  <c r="L5" i="1" s="1"/>
  <c r="C4" i="1" s="1"/>
  <c r="C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Tamara Lahaye</author>
  </authors>
  <commentList>
    <comment ref="G5" authorId="0" shapeId="0" xr:uid="{00000000-0006-0000-0000-000001000000}">
      <text>
        <r>
          <rPr>
            <b/>
            <sz val="8"/>
            <color indexed="81"/>
            <rFont val="Tahoma"/>
            <family val="2"/>
          </rPr>
          <t xml:space="preserve">Aevitae:
Alleen personeelsleden opgeven waarvoor loondoorbetalingsverplichting is: </t>
        </r>
        <r>
          <rPr>
            <sz val="8"/>
            <color indexed="81"/>
            <rFont val="Tahoma"/>
            <family val="2"/>
          </rPr>
          <t xml:space="preserve">
Oproepkracht alleen met verschijningsplicht.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Patrick Berendsen</author>
  </authors>
  <commentList>
    <comment ref="D7" authorId="0" shapeId="0" xr:uid="{00000000-0006-0000-0100-000001000000}">
      <text>
        <r>
          <rPr>
            <b/>
            <sz val="9"/>
            <color indexed="81"/>
            <rFont val="Tahoma"/>
            <family val="2"/>
          </rPr>
          <t>Jaarsalaris:</t>
        </r>
        <r>
          <rPr>
            <sz val="9"/>
            <color indexed="81"/>
            <rFont val="Tahoma"/>
            <family val="2"/>
          </rPr>
          <t xml:space="preserve">
Op parttime basis.
Gebaseerd op Uniform Loonbegrip</t>
        </r>
      </text>
    </comment>
    <comment ref="K7" authorId="0" shapeId="0" xr:uid="{00000000-0006-0000-0100-000002000000}">
      <text>
        <r>
          <rPr>
            <b/>
            <sz val="9"/>
            <color indexed="81"/>
            <rFont val="Tahoma"/>
            <family val="2"/>
          </rPr>
          <t>Contractvorm:</t>
        </r>
        <r>
          <rPr>
            <sz val="9"/>
            <color indexed="81"/>
            <rFont val="Tahoma"/>
            <family val="2"/>
          </rPr>
          <t xml:space="preserve">
onbepaald = 0
bepaald = 1
overig = 2 </t>
        </r>
        <r>
          <rPr>
            <i/>
            <sz val="9"/>
            <color indexed="81"/>
            <rFont val="Tahoma"/>
            <family val="2"/>
          </rPr>
          <t>(werknemers met een fictief dienstverband zoals stagiares, thuiswerkers en provisiewerkers)</t>
        </r>
      </text>
    </comment>
    <comment ref="I20" authorId="0" shapeId="0" xr:uid="{00000000-0006-0000-0100-000003000000}">
      <text>
        <r>
          <rPr>
            <b/>
            <sz val="9"/>
            <color indexed="81"/>
            <rFont val="Tahoma"/>
            <family val="2"/>
          </rPr>
          <t>Werkt (al dan niet bij uw organisatie):</t>
        </r>
        <r>
          <rPr>
            <sz val="9"/>
            <color indexed="81"/>
            <rFont val="Tahoma"/>
            <family val="2"/>
          </rPr>
          <t xml:space="preserve">
0 = ja
1 = nee
2 = onbekend</t>
        </r>
      </text>
    </comment>
    <comment ref="I31" authorId="0" shapeId="0" xr:uid="{00000000-0006-0000-0100-000004000000}">
      <text>
        <r>
          <rPr>
            <b/>
            <sz val="9"/>
            <color indexed="81"/>
            <rFont val="Tahoma"/>
            <family val="2"/>
          </rPr>
          <t>Werkt (al dan niet bij uw organisatie):</t>
        </r>
        <r>
          <rPr>
            <sz val="9"/>
            <color indexed="81"/>
            <rFont val="Tahoma"/>
            <family val="2"/>
          </rPr>
          <t xml:space="preserve">
0 = ja
1 = nee
2 = onbekend</t>
        </r>
      </text>
    </comment>
    <comment ref="J31" authorId="0" shapeId="0" xr:uid="{00000000-0006-0000-0100-000005000000}">
      <text>
        <r>
          <rPr>
            <b/>
            <sz val="9"/>
            <color indexed="81"/>
            <rFont val="Tahoma"/>
            <family val="2"/>
          </rPr>
          <t>Datum uitstroom WGA</t>
        </r>
        <r>
          <rPr>
            <sz val="9"/>
            <color indexed="81"/>
            <rFont val="Tahoma"/>
            <family val="2"/>
          </rPr>
          <t xml:space="preserve">
(bijv. wegens herkeuring naar IVA of overlijden)</t>
        </r>
      </text>
    </comment>
    <comment ref="I41" authorId="0" shapeId="0" xr:uid="{00000000-0006-0000-0100-000006000000}">
      <text>
        <r>
          <rPr>
            <b/>
            <sz val="9"/>
            <color indexed="81"/>
            <rFont val="Tahoma"/>
            <family val="2"/>
          </rPr>
          <t>Werkt (al dan niet bij uw organisatie):</t>
        </r>
        <r>
          <rPr>
            <sz val="9"/>
            <color indexed="81"/>
            <rFont val="Tahoma"/>
            <family val="2"/>
          </rPr>
          <t xml:space="preserve">
0 = ja
1 = nee
2 = onbekend</t>
        </r>
      </text>
    </comment>
    <comment ref="J41" authorId="0" shapeId="0" xr:uid="{00000000-0006-0000-0100-000007000000}">
      <text>
        <r>
          <rPr>
            <b/>
            <sz val="9"/>
            <color indexed="81"/>
            <rFont val="Tahoma"/>
            <family val="2"/>
          </rPr>
          <t>Datum uitstroom IVA</t>
        </r>
        <r>
          <rPr>
            <sz val="9"/>
            <color indexed="81"/>
            <rFont val="Tahoma"/>
            <family val="2"/>
          </rPr>
          <t xml:space="preserve">
(bijv. wegens overlijden)</t>
        </r>
      </text>
    </comment>
    <comment ref="I55" authorId="0" shapeId="0" xr:uid="{00000000-0006-0000-0100-000008000000}">
      <text>
        <r>
          <rPr>
            <b/>
            <sz val="9"/>
            <color indexed="81"/>
            <rFont val="Tahoma"/>
            <family val="2"/>
          </rPr>
          <t>Werkt (al dan niet bij uw organisatie):</t>
        </r>
        <r>
          <rPr>
            <sz val="9"/>
            <color indexed="81"/>
            <rFont val="Tahoma"/>
            <family val="2"/>
          </rPr>
          <t xml:space="preserve">
0 = ja
1 = nee
2 = onbekend</t>
        </r>
      </text>
    </comment>
    <comment ref="I66" authorId="0" shapeId="0" xr:uid="{00000000-0006-0000-0100-000009000000}">
      <text>
        <r>
          <rPr>
            <b/>
            <sz val="9"/>
            <color indexed="81"/>
            <rFont val="Tahoma"/>
            <family val="2"/>
          </rPr>
          <t>Werkt (al dan niet bij uw organisatie):</t>
        </r>
        <r>
          <rPr>
            <sz val="9"/>
            <color indexed="81"/>
            <rFont val="Tahoma"/>
            <family val="2"/>
          </rPr>
          <t xml:space="preserve">
0 = ja
1 = nee
2 = onbekend</t>
        </r>
      </text>
    </comment>
    <comment ref="J66" authorId="0" shapeId="0" xr:uid="{00000000-0006-0000-0100-00000A000000}">
      <text>
        <r>
          <rPr>
            <b/>
            <sz val="9"/>
            <color indexed="81"/>
            <rFont val="Tahoma"/>
            <family val="2"/>
          </rPr>
          <t>Datum uitstroom WGA</t>
        </r>
        <r>
          <rPr>
            <sz val="9"/>
            <color indexed="81"/>
            <rFont val="Tahoma"/>
            <family val="2"/>
          </rPr>
          <t xml:space="preserve">
(bijv. wegens herkeuring naar IVA of overlijden)</t>
        </r>
      </text>
    </comment>
    <comment ref="I76" authorId="0" shapeId="0" xr:uid="{00000000-0006-0000-0100-00000B000000}">
      <text>
        <r>
          <rPr>
            <b/>
            <sz val="9"/>
            <color indexed="81"/>
            <rFont val="Tahoma"/>
            <family val="2"/>
          </rPr>
          <t>Werkt (al dan niet bij uw organisatie):</t>
        </r>
        <r>
          <rPr>
            <sz val="9"/>
            <color indexed="81"/>
            <rFont val="Tahoma"/>
            <family val="2"/>
          </rPr>
          <t xml:space="preserve">
0 = ja
1 = nee
2 = onbekend</t>
        </r>
      </text>
    </comment>
    <comment ref="J76" authorId="0" shapeId="0" xr:uid="{00000000-0006-0000-0100-00000C000000}">
      <text>
        <r>
          <rPr>
            <b/>
            <sz val="9"/>
            <color indexed="81"/>
            <rFont val="Tahoma"/>
            <family val="2"/>
          </rPr>
          <t>Datum uitstroom IVA</t>
        </r>
        <r>
          <rPr>
            <sz val="9"/>
            <color indexed="81"/>
            <rFont val="Tahoma"/>
            <family val="2"/>
          </rPr>
          <t xml:space="preserve">
(bijv. wegens overlijden)</t>
        </r>
      </text>
    </comment>
  </commentList>
</comments>
</file>

<file path=xl/sharedStrings.xml><?xml version="1.0" encoding="utf-8"?>
<sst xmlns="http://schemas.openxmlformats.org/spreadsheetml/2006/main" count="388" uniqueCount="317">
  <si>
    <t>Ruimte voor opmerkingen m.b.t. de data</t>
  </si>
  <si>
    <t>V</t>
  </si>
  <si>
    <t>aantal werknemers</t>
  </si>
  <si>
    <t>geslacht</t>
  </si>
  <si>
    <t>M</t>
  </si>
  <si>
    <t>contractvorm</t>
  </si>
  <si>
    <t>onbepaalde tijd</t>
  </si>
  <si>
    <t>bepaalde tijd</t>
  </si>
  <si>
    <t>oproepkracht</t>
  </si>
  <si>
    <t>code</t>
  </si>
  <si>
    <t>omschrijving</t>
  </si>
  <si>
    <t>beroepsklasse</t>
  </si>
  <si>
    <t>administratief</t>
  </si>
  <si>
    <t>commercieel</t>
  </si>
  <si>
    <t>reizend</t>
  </si>
  <si>
    <t>handarbeid</t>
  </si>
  <si>
    <t xml:space="preserve">zware handarbeid </t>
  </si>
  <si>
    <t xml:space="preserve">Algemeen klasse 5 </t>
  </si>
  <si>
    <t xml:space="preserve">Algemeen klasse 4 </t>
  </si>
  <si>
    <t xml:space="preserve">Algemeen klasse 3 </t>
  </si>
  <si>
    <t xml:space="preserve">Algemeen klasse 2 </t>
  </si>
  <si>
    <t xml:space="preserve">Algemeen klasse 1 </t>
  </si>
  <si>
    <t xml:space="preserve">Woninginrichter (niet stofferen) </t>
  </si>
  <si>
    <t xml:space="preserve">Winkelier zuivel </t>
  </si>
  <si>
    <t xml:space="preserve">Winkelier witgoed/wasmachines </t>
  </si>
  <si>
    <t xml:space="preserve">Winkelier witgoed (reparerend/bezor
gend) </t>
  </si>
  <si>
    <t xml:space="preserve">Winkelier vis (tevens bakkend/fileren) </t>
  </si>
  <si>
    <t xml:space="preserve">Winkelier vis </t>
  </si>
  <si>
    <t xml:space="preserve">Winkelier schoenen </t>
  </si>
  <si>
    <t xml:space="preserve">Winkelier rijwielen/ brommers </t>
  </si>
  <si>
    <t xml:space="preserve">Winkelier radio/tv </t>
  </si>
  <si>
    <t xml:space="preserve">Winkelier motoren/machines </t>
  </si>
  <si>
    <t xml:space="preserve">Winkelier meubelen (inclusief bezorgen) </t>
  </si>
  <si>
    <t xml:space="preserve">Winkelier meubelen (alleen verkoop) </t>
  </si>
  <si>
    <t xml:space="preserve">Winkelier kleding en/of stoffen </t>
  </si>
  <si>
    <t xml:space="preserve">Winkelier ijzerwaren/verf </t>
  </si>
  <si>
    <t xml:space="preserve">Winkelier fourage-artikelen </t>
  </si>
  <si>
    <t xml:space="preserve">Winkelier elektrische artikelen </t>
  </si>
  <si>
    <t xml:space="preserve">Winkelier boeken/tijdschriften </t>
  </si>
  <si>
    <t xml:space="preserve">Webdesigner </t>
  </si>
  <si>
    <t xml:space="preserve">Wasserij-/stomerijhouder </t>
  </si>
  <si>
    <t xml:space="preserve">Vrachtwagenchauffeur </t>
  </si>
  <si>
    <t xml:space="preserve">Vertegenwoordiger </t>
  </si>
  <si>
    <t xml:space="preserve">Verpleegkundige </t>
  </si>
  <si>
    <t xml:space="preserve">Verloskundige </t>
  </si>
  <si>
    <t xml:space="preserve">Verhuizer </t>
  </si>
  <si>
    <t xml:space="preserve">Veepedicure </t>
  </si>
  <si>
    <t xml:space="preserve">Veehouder </t>
  </si>
  <si>
    <t xml:space="preserve">Veehandelaar </t>
  </si>
  <si>
    <t xml:space="preserve">Vastgoedbeheerder </t>
  </si>
  <si>
    <t xml:space="preserve">Varkenshouder </t>
  </si>
  <si>
    <t xml:space="preserve">Uitgever (geen drukker) </t>
  </si>
  <si>
    <t xml:space="preserve">Uitbener </t>
  </si>
  <si>
    <t xml:space="preserve">Typograaf </t>
  </si>
  <si>
    <t xml:space="preserve">Tuinder (koude grond) </t>
  </si>
  <si>
    <t xml:space="preserve">Tuinder (kas) </t>
  </si>
  <si>
    <t xml:space="preserve">Timmerman </t>
  </si>
  <si>
    <t xml:space="preserve">Terrazzowerker </t>
  </si>
  <si>
    <t xml:space="preserve">Tegelzetter </t>
  </si>
  <si>
    <t xml:space="preserve">Taxichauffeur </t>
  </si>
  <si>
    <t xml:space="preserve">Tandtechnicus </t>
  </si>
  <si>
    <t xml:space="preserve">Tandarts </t>
  </si>
  <si>
    <t xml:space="preserve">Systeemplafondmonteur </t>
  </si>
  <si>
    <t xml:space="preserve">Supermarktondernemer </t>
  </si>
  <si>
    <t xml:space="preserve">Stukadoor </t>
  </si>
  <si>
    <t xml:space="preserve">Straatmaker (voll. automatisch) </t>
  </si>
  <si>
    <t xml:space="preserve">Straatmaker </t>
  </si>
  <si>
    <t xml:space="preserve">Stoffeerder (woningen) </t>
  </si>
  <si>
    <t xml:space="preserve">Stoffeerder (meubelen) </t>
  </si>
  <si>
    <t xml:space="preserve">Snackbarhouder </t>
  </si>
  <si>
    <t xml:space="preserve">Smid </t>
  </si>
  <si>
    <t xml:space="preserve">Sloper </t>
  </si>
  <si>
    <t xml:space="preserve">Slijter (winkel) </t>
  </si>
  <si>
    <t xml:space="preserve">Slijter (bezorgend) </t>
  </si>
  <si>
    <t xml:space="preserve">Slager/poelier (zelf slachtend) </t>
  </si>
  <si>
    <t xml:space="preserve">Slager/poelier (niet zelf slachtend) </t>
  </si>
  <si>
    <t xml:space="preserve">Schoonmaker </t>
  </si>
  <si>
    <t xml:space="preserve">Schoonheidsspecialist </t>
  </si>
  <si>
    <t xml:space="preserve">Schoenhersteller </t>
  </si>
  <si>
    <t xml:space="preserve">Schipper (binnenvaart-) </t>
  </si>
  <si>
    <t xml:space="preserve">Schilder (reclame-) </t>
  </si>
  <si>
    <t xml:space="preserve">Schilder (huis-) </t>
  </si>
  <si>
    <t xml:space="preserve">Schapenfokker/houder </t>
  </si>
  <si>
    <t xml:space="preserve">Recruiter </t>
  </si>
  <si>
    <t xml:space="preserve">Reclameontwerper/-tekenaar </t>
  </si>
  <si>
    <t xml:space="preserve">Psycholoog </t>
  </si>
  <si>
    <t xml:space="preserve">Psychiater </t>
  </si>
  <si>
    <t xml:space="preserve">Programmeur </t>
  </si>
  <si>
    <t xml:space="preserve">Pluimveehouder </t>
  </si>
  <si>
    <t xml:space="preserve">Planner </t>
  </si>
  <si>
    <t xml:space="preserve">Plaatwerker </t>
  </si>
  <si>
    <t xml:space="preserve">Pensionhouder </t>
  </si>
  <si>
    <t xml:space="preserve">Pedicure </t>
  </si>
  <si>
    <t xml:space="preserve">Organisatieadviseur </t>
  </si>
  <si>
    <t xml:space="preserve">Opticien </t>
  </si>
  <si>
    <t xml:space="preserve">Oester-/mosselkweker </t>
  </si>
  <si>
    <t xml:space="preserve">Oefentherapeute </t>
  </si>
  <si>
    <t xml:space="preserve">Notaris (kandidaat-) </t>
  </si>
  <si>
    <t xml:space="preserve">Monteur </t>
  </si>
  <si>
    <t xml:space="preserve">Molenaar </t>
  </si>
  <si>
    <t xml:space="preserve">Meubelmaker </t>
  </si>
  <si>
    <t xml:space="preserve">Metselaar </t>
  </si>
  <si>
    <t xml:space="preserve">Melkveehouder </t>
  </si>
  <si>
    <t xml:space="preserve">Marktkoopman (verkoopwagen) </t>
  </si>
  <si>
    <t xml:space="preserve">Marktkoopman (stal/kraam) </t>
  </si>
  <si>
    <t xml:space="preserve">Marketing-/reclameadviseurs </t>
  </si>
  <si>
    <t xml:space="preserve">Manegehouder </t>
  </si>
  <si>
    <t xml:space="preserve">Manager ICT </t>
  </si>
  <si>
    <t xml:space="preserve">Manager financieel </t>
  </si>
  <si>
    <t xml:space="preserve">Makelaar </t>
  </si>
  <si>
    <t xml:space="preserve">Loonwerker </t>
  </si>
  <si>
    <t xml:space="preserve">Loodgieter </t>
  </si>
  <si>
    <t xml:space="preserve">Logopedist </t>
  </si>
  <si>
    <t xml:space="preserve">Leraar (technische vakken) </t>
  </si>
  <si>
    <t xml:space="preserve">Leraar (overige sporten) </t>
  </si>
  <si>
    <t xml:space="preserve">Leraar (gymnastiek) </t>
  </si>
  <si>
    <t xml:space="preserve">Leraar (geen sport) </t>
  </si>
  <si>
    <t xml:space="preserve">Lasser </t>
  </si>
  <si>
    <t xml:space="preserve">Landbouwer </t>
  </si>
  <si>
    <t xml:space="preserve">Kweker (koude grond) </t>
  </si>
  <si>
    <t xml:space="preserve">Kweker (kas) </t>
  </si>
  <si>
    <t xml:space="preserve">Kuikenmester </t>
  </si>
  <si>
    <t xml:space="preserve">Koerier vrachtwagen </t>
  </si>
  <si>
    <t xml:space="preserve">Koerier bestelauto </t>
  </si>
  <si>
    <t xml:space="preserve">Klusjesman </t>
  </si>
  <si>
    <t xml:space="preserve">Kippenfokker </t>
  </si>
  <si>
    <t xml:space="preserve">Keukensteller </t>
  </si>
  <si>
    <t xml:space="preserve">Kassenbouwer </t>
  </si>
  <si>
    <t xml:space="preserve">Kapper </t>
  </si>
  <si>
    <t xml:space="preserve">Kalvermester </t>
  </si>
  <si>
    <t xml:space="preserve">Juwelier </t>
  </si>
  <si>
    <t xml:space="preserve">Jurist </t>
  </si>
  <si>
    <t xml:space="preserve">Interim-manager </t>
  </si>
  <si>
    <t xml:space="preserve">Instrumentenmaker </t>
  </si>
  <si>
    <t xml:space="preserve">Installateur (elektronisch) </t>
  </si>
  <si>
    <t xml:space="preserve">Installateur (CV) </t>
  </si>
  <si>
    <t xml:space="preserve">Ingenieur (op locatie) </t>
  </si>
  <si>
    <t xml:space="preserve">Ingenieur (alleen bureaudienst) </t>
  </si>
  <si>
    <t xml:space="preserve">Hovenier </t>
  </si>
  <si>
    <t xml:space="preserve">Hotelhouder </t>
  </si>
  <si>
    <t xml:space="preserve">Horlogemaker </t>
  </si>
  <si>
    <t xml:space="preserve">Hondentrimmer </t>
  </si>
  <si>
    <t xml:space="preserve">Groothandelaar zuivel </t>
  </si>
  <si>
    <t xml:space="preserve">Groothandelaar vis </t>
  </si>
  <si>
    <t xml:space="preserve">Groothandelaar rijwielen/brommers </t>
  </si>
  <si>
    <t xml:space="preserve">Groothandelaar motoren/machines </t>
  </si>
  <si>
    <t xml:space="preserve">Groothandelaar meubelen </t>
  </si>
  <si>
    <t xml:space="preserve">Groothandelaar kleding en stoffen </t>
  </si>
  <si>
    <t xml:space="preserve">Groothandelaar ijzerwaren/verf </t>
  </si>
  <si>
    <t xml:space="preserve">Groothandelaar fourage artikelen </t>
  </si>
  <si>
    <t xml:space="preserve">Groothandelaar elektrische artikelen </t>
  </si>
  <si>
    <t xml:space="preserve">Groothandelaar dranken </t>
  </si>
  <si>
    <t xml:space="preserve">Groenteman </t>
  </si>
  <si>
    <t xml:space="preserve">Grafisch ontwerper </t>
  </si>
  <si>
    <t xml:space="preserve">Goud- en zilversmid </t>
  </si>
  <si>
    <t xml:space="preserve">Golfleraar </t>
  </si>
  <si>
    <t xml:space="preserve">Glazenwasser </t>
  </si>
  <si>
    <t xml:space="preserve">Glaszetter </t>
  </si>
  <si>
    <t xml:space="preserve">Geitenhouder </t>
  </si>
  <si>
    <t xml:space="preserve">Garagehouder/monteur </t>
  </si>
  <si>
    <t xml:space="preserve">Garagehouder (commercieel) </t>
  </si>
  <si>
    <t xml:space="preserve">Fysiotherapeut </t>
  </si>
  <si>
    <t xml:space="preserve">Fruitkweker </t>
  </si>
  <si>
    <t xml:space="preserve">Fotograaf (winkel) </t>
  </si>
  <si>
    <t xml:space="preserve">Fotograaf (reportages) </t>
  </si>
  <si>
    <t xml:space="preserve">Fietsenmaker </t>
  </si>
  <si>
    <t xml:space="preserve">Expediteur </t>
  </si>
  <si>
    <t xml:space="preserve">Etaleur </t>
  </si>
  <si>
    <t xml:space="preserve">Elektricien </t>
  </si>
  <si>
    <t xml:space="preserve">Eigenaar uitzendbureau </t>
  </si>
  <si>
    <t xml:space="preserve">Eigenaar detacheringsbureau </t>
  </si>
  <si>
    <t xml:space="preserve">Eendenhouder </t>
  </si>
  <si>
    <t xml:space="preserve">DTP-er (grafisch) </t>
  </si>
  <si>
    <t xml:space="preserve">Drukker </t>
  </si>
  <si>
    <t xml:space="preserve">Drogist </t>
  </si>
  <si>
    <t xml:space="preserve">Draglinemachinist </t>
  </si>
  <si>
    <t xml:space="preserve">Dierenwinkel zonder dieren </t>
  </si>
  <si>
    <t xml:space="preserve">Dierenwinkel met dieren </t>
  </si>
  <si>
    <t xml:space="preserve">Dansleraar (inclusief ballet) </t>
  </si>
  <si>
    <t xml:space="preserve">Dansleraar (geen ballet) </t>
  </si>
  <si>
    <t xml:space="preserve">Dakdekker </t>
  </si>
  <si>
    <t xml:space="preserve">Consultant management </t>
  </si>
  <si>
    <t xml:space="preserve">Consultant ICT </t>
  </si>
  <si>
    <t xml:space="preserve">Consultant financieel </t>
  </si>
  <si>
    <t xml:space="preserve">Consultant bedrijfsmatig </t>
  </si>
  <si>
    <t xml:space="preserve">Communicatietrainer </t>
  </si>
  <si>
    <t xml:space="preserve">Communicatieadviseur </t>
  </si>
  <si>
    <t xml:space="preserve">Champignonkweker </t>
  </si>
  <si>
    <t xml:space="preserve">Carrosseriebouwer </t>
  </si>
  <si>
    <t xml:space="preserve">Cafetariahouder </t>
  </si>
  <si>
    <t xml:space="preserve">Caféhouder </t>
  </si>
  <si>
    <t xml:space="preserve">Boomrooier </t>
  </si>
  <si>
    <t xml:space="preserve">Boomkweker </t>
  </si>
  <si>
    <t xml:space="preserve">Boekhouder </t>
  </si>
  <si>
    <t xml:space="preserve">Bloemist (winkel) </t>
  </si>
  <si>
    <t xml:space="preserve">Bloemist (ook: kwekend) </t>
  </si>
  <si>
    <t xml:space="preserve">Bloembollenkweker </t>
  </si>
  <si>
    <t xml:space="preserve">Betonwerker/-boorder </t>
  </si>
  <si>
    <t xml:space="preserve">Betonijzervlechter </t>
  </si>
  <si>
    <t xml:space="preserve">Benzinepomphouder (alleen exploitant) </t>
  </si>
  <si>
    <t xml:space="preserve">Benzinepomphouder (ook: bedienend) </t>
  </si>
  <si>
    <t xml:space="preserve">Belastingconsulent </t>
  </si>
  <si>
    <t xml:space="preserve">Behanger </t>
  </si>
  <si>
    <t xml:space="preserve">Begrafenisondernemer (meewerkend) </t>
  </si>
  <si>
    <t xml:space="preserve">Begrafenisondernemer (adm./comm.) </t>
  </si>
  <si>
    <t xml:space="preserve">Bankwerker (machine-) </t>
  </si>
  <si>
    <t xml:space="preserve">Bakker (zelfbakkend) </t>
  </si>
  <si>
    <t xml:space="preserve">Bakker (winkel) </t>
  </si>
  <si>
    <t xml:space="preserve">Autorijschoolhouder </t>
  </si>
  <si>
    <t xml:space="preserve">Autopoetser </t>
  </si>
  <si>
    <t xml:space="preserve">Automatiseringsadviseur </t>
  </si>
  <si>
    <t xml:space="preserve">Autohandelaar </t>
  </si>
  <si>
    <t xml:space="preserve">Assurantietussenpersoon </t>
  </si>
  <si>
    <t xml:space="preserve">Arts (vee-) </t>
  </si>
  <si>
    <t xml:space="preserve">Arts (specialist) </t>
  </si>
  <si>
    <t xml:space="preserve">Arts (kleine huisdieren) </t>
  </si>
  <si>
    <t xml:space="preserve">Arts (huis-) </t>
  </si>
  <si>
    <t xml:space="preserve">Architect </t>
  </si>
  <si>
    <t xml:space="preserve">Arbeidsdeskundige </t>
  </si>
  <si>
    <t xml:space="preserve">Apotheker </t>
  </si>
  <si>
    <t xml:space="preserve">Antiquair (winkel) </t>
  </si>
  <si>
    <t xml:space="preserve">Ambulancepersoneel </t>
  </si>
  <si>
    <t xml:space="preserve">Akkerbouwer </t>
  </si>
  <si>
    <t xml:space="preserve">Advocaat </t>
  </si>
  <si>
    <t xml:space="preserve">Administrateur </t>
  </si>
  <si>
    <t xml:space="preserve">Acupuncturist </t>
  </si>
  <si>
    <t xml:space="preserve">Accountmanager </t>
  </si>
  <si>
    <t xml:space="preserve">Accountant/administratieconsulent </t>
  </si>
  <si>
    <t xml:space="preserve">Aannemer </t>
  </si>
  <si>
    <t>Beroepsklasse</t>
  </si>
  <si>
    <t>Beroep</t>
  </si>
  <si>
    <t>5 = zware handarbeid</t>
  </si>
  <si>
    <t>4 = handarbeid</t>
  </si>
  <si>
    <t>3 = reizend</t>
  </si>
  <si>
    <t>2 = commercieel</t>
  </si>
  <si>
    <t>1 = administratief</t>
  </si>
  <si>
    <t>Beroepsklassen</t>
  </si>
  <si>
    <t>geboortedatum</t>
  </si>
  <si>
    <t>AOW leeftijd</t>
  </si>
  <si>
    <t>vanaf</t>
  </si>
  <si>
    <t>AOW jaar</t>
  </si>
  <si>
    <t>jaar</t>
  </si>
  <si>
    <t>maanden</t>
  </si>
  <si>
    <t>GD1</t>
  </si>
  <si>
    <t>GD2</t>
  </si>
  <si>
    <t>AOW1</t>
  </si>
  <si>
    <t>AOW2</t>
  </si>
  <si>
    <t>Het aantal werknemers is nog niet gevuld</t>
  </si>
  <si>
    <t>Het aantal werknemers komt niet overeen met het aantal gevulde gegevens</t>
  </si>
  <si>
    <t>nog niet alle gegevens zijn gevuld</t>
  </si>
  <si>
    <t>Let op: wenst u een WGA- / ZW erd? Vul dan ook het tabblad "instroom ZW en WGA" in</t>
  </si>
  <si>
    <t>Instroom Ziektewet</t>
  </si>
  <si>
    <t>Parttime%</t>
  </si>
  <si>
    <t>Begindatum
ZW-uitkering</t>
  </si>
  <si>
    <t>Einddatum
uitkering</t>
  </si>
  <si>
    <t>ao%</t>
  </si>
  <si>
    <t>Datum uit dienst</t>
  </si>
  <si>
    <t>Personeelsnr</t>
  </si>
  <si>
    <t>Jaarsalaris</t>
  </si>
  <si>
    <t>Contractvorm</t>
  </si>
  <si>
    <t>zoeksleutel
werknemer</t>
  </si>
  <si>
    <t>zoeksleutel
instroom</t>
  </si>
  <si>
    <t>WGA instroom Vast personeel</t>
  </si>
  <si>
    <t>(Ex-)Werknemers met ao% van 0-35% (vanaf 1-1-2007)</t>
  </si>
  <si>
    <t>Zijn er geen (ex-)werknemers met een WIA &lt;35 keuring? Wilt u daar dan melding van maken door bij personeelsnr  'Geen' te vermelden</t>
  </si>
  <si>
    <t>Validatie opmerking</t>
  </si>
  <si>
    <t>stagiair</t>
  </si>
  <si>
    <t>- Voorletter(s)</t>
  </si>
  <si>
    <t>- Tussenvoegsel(s)</t>
  </si>
  <si>
    <t>- Achternaam</t>
  </si>
  <si>
    <t>- 100% arbeidsgeschikt ja/nee</t>
  </si>
  <si>
    <t>- Datum 1e ziektedag</t>
  </si>
  <si>
    <t>Bij een aanvraag voor één van de volgende verzekeringen die onder de Pensioenwet vallen (Basismodule WGA Gat Basis, - WIA Bodem, - WIA Vaste Aanvulling, - WIA Excedent) zijn onderstaande gegevens ook noodzakelijk:</t>
  </si>
  <si>
    <t>Bovenstaande gegevens dienen direct bij de contractaanvraag correct en compleet ingevoerd te worden. Houd u hier rekening mee! Zorgt u ervoor dat u deze gegevens tijdig in uw bezit heeft!</t>
  </si>
  <si>
    <t>Aandachtspunt</t>
  </si>
  <si>
    <t>Vanuit de privacywetgeving is het in het offertestadium niet meer toegestaan medewerkersgegevens op te vragen die pas noodzakelijk zijn bij de contractaanvraag voor de juiste opmaak en administratie van het contract. Dit betekent dat voordat het contract in kan gaan we aanvullend de volgende gegevens vragen:</t>
  </si>
  <si>
    <t>- Personeelsnummer (optioneel)</t>
  </si>
  <si>
    <t>- Volledige geboortedaum</t>
  </si>
  <si>
    <t>- BSN-nummer</t>
  </si>
  <si>
    <t>- Straatnaam en huisnummer</t>
  </si>
  <si>
    <t>- Volledige postcode</t>
  </si>
  <si>
    <t>- Plaatsnaam</t>
  </si>
  <si>
    <r>
      <t>Datum
1</t>
    </r>
    <r>
      <rPr>
        <b/>
        <i/>
        <vertAlign val="superscript"/>
        <sz val="10"/>
        <color theme="0"/>
        <rFont val="Source Sans Pro"/>
        <family val="2"/>
      </rPr>
      <t>e</t>
    </r>
    <r>
      <rPr>
        <b/>
        <i/>
        <sz val="10"/>
        <color theme="0"/>
        <rFont val="Source Sans Pro"/>
        <family val="2"/>
      </rPr>
      <t xml:space="preserve"> ziektedag</t>
    </r>
  </si>
  <si>
    <r>
      <t xml:space="preserve">Let op: het gaat alleen om degenen die onder het 'WGA-vast' risico vallen - vanuit 104 weken doorbetaling bij </t>
    </r>
    <r>
      <rPr>
        <b/>
        <sz val="10"/>
        <color theme="1"/>
        <rFont val="Source Sans Pro"/>
        <family val="2"/>
      </rPr>
      <t>ziekte in dienst</t>
    </r>
    <r>
      <rPr>
        <i/>
        <sz val="10"/>
        <color theme="1"/>
        <rFont val="Source Sans Pro"/>
        <family val="2"/>
      </rPr>
      <t xml:space="preserve"> aan de poort van de WIA-keuring zijn gekomen.</t>
    </r>
  </si>
  <si>
    <t>Dagloon beschikking UWV</t>
  </si>
  <si>
    <t>Vanaf 1-1-2012 - let op: alleen degenen die recht hebben gekregen op een ZW-uitkering en uw organisatie worden toegerekend door het UWV.</t>
  </si>
  <si>
    <r>
      <t>Bruto jaarsalaris op 1</t>
    </r>
    <r>
      <rPr>
        <b/>
        <i/>
        <vertAlign val="superscript"/>
        <sz val="10"/>
        <color theme="0"/>
        <rFont val="Source Sans Pro"/>
        <family val="2"/>
      </rPr>
      <t>e</t>
    </r>
    <r>
      <rPr>
        <b/>
        <i/>
        <sz val="10"/>
        <color theme="0"/>
        <rFont val="Source Sans Pro"/>
        <family val="2"/>
      </rPr>
      <t xml:space="preserve"> ziektedag</t>
    </r>
  </si>
  <si>
    <t>Datum
"instroom WGA"</t>
  </si>
  <si>
    <t>Werkt?</t>
  </si>
  <si>
    <t>werkt?</t>
  </si>
  <si>
    <t>ja</t>
  </si>
  <si>
    <t>nee</t>
  </si>
  <si>
    <t>onbekend</t>
  </si>
  <si>
    <t>opmerkingen</t>
  </si>
  <si>
    <t>WGA'ers met ao% van 35-100% (instroom vanaf 1-1-2007)</t>
  </si>
  <si>
    <t>Bedoeld wordt hier gedeeltelijk arbeidsgeschikten (35-80%) én volledig maar niet duurzaam arbeidsongeschikten (80-100%)</t>
  </si>
  <si>
    <t>Zijn er geen instromers in de WGA geweest? Wilt u daar dan melding van maken door bij personeelsnr  'Geen' te vermelden</t>
  </si>
  <si>
    <t>Datum
einde LGU</t>
  </si>
  <si>
    <t>Datum
uitstroom WGA</t>
  </si>
  <si>
    <t>IVA'ers (instroom vanaf 1-1-2007)</t>
  </si>
  <si>
    <t>Zijn er geen instromers in de IVA geweest? Wilt u daar dan melding van maken door bij personeelsnr  'Geen' te vermelden</t>
  </si>
  <si>
    <t>WGA instroom Flex personeel</t>
  </si>
  <si>
    <r>
      <t xml:space="preserve">Let op: het gaat alleen om degenen die onder het 'WGA-flex' risico vallen - vanuit de </t>
    </r>
    <r>
      <rPr>
        <b/>
        <i/>
        <sz val="10"/>
        <color theme="1"/>
        <rFont val="Source Sans Pro"/>
        <family val="2"/>
      </rPr>
      <t>Ziektewet</t>
    </r>
    <r>
      <rPr>
        <i/>
        <sz val="10"/>
        <color theme="1"/>
        <rFont val="Source Sans Pro"/>
        <family val="2"/>
      </rPr>
      <t xml:space="preserve"> aan de poort van de WIA-keuring zijn gekomen.</t>
    </r>
  </si>
  <si>
    <t>(Ex-)Werknemers met ao% van 0-35% (vanaf 1-1-2012)</t>
  </si>
  <si>
    <t>WGA'ers met ao% van 35-100% (instroom vanaf 1-1-2012)</t>
  </si>
  <si>
    <t>IVA'ers (instroom vanaf 1-1-2012)</t>
  </si>
  <si>
    <t>Datum
uitstroom IVA</t>
  </si>
  <si>
    <t>Datum
"instroom IVA"</t>
  </si>
  <si>
    <t>datum 1e ziektedag</t>
  </si>
  <si>
    <t>combinatie geslacht en geboortejaar komt niet voor in de werknemerslijst</t>
  </si>
  <si>
    <t>gesl/ geb.dat</t>
  </si>
  <si>
    <t>leeftijd eerste ziektedag &lt; 15 jaar</t>
  </si>
  <si>
    <t>begindatum ZW-uitkering</t>
  </si>
  <si>
    <t>begindatum ZW-uitkering ligt voor de datum 1e ziektedag</t>
  </si>
  <si>
    <t>einddatum uitkering</t>
  </si>
  <si>
    <t>einddatum uitkering moet na de begindatum ZW-uitkering liggen.</t>
  </si>
  <si>
    <t>Verzuimpercentage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</si>
</sst>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 #,##0_ ;_ &quot;€&quot;\ * \-#,##0_ ;_ &quot;€&quot;\ * &quot;-&quot;_ ;_ @_ "/>
    <numFmt numFmtId="164" formatCode="dd/mm/yyyy"/>
    <numFmt numFmtId="165" formatCode="##,##0.00"/>
  </numFmts>
  <fonts count="27" x14ac:knownFonts="1">
    <font>
      <sz val="11"/>
      <color theme="1"/>
      <name val="Source Sans Pro"/>
      <family val="2"/>
    </font>
    <font>
      <sz val="11"/>
      <color theme="0"/>
      <name val="Source Sans Pro"/>
      <family val="2"/>
    </font>
    <font>
      <b/>
      <i/>
      <sz val="10"/>
      <color theme="0"/>
      <name val="Source Sans Pro"/>
      <family val="2"/>
    </font>
    <font>
      <sz val="11"/>
      <name val="Source Sans Pro"/>
      <family val="2"/>
    </font>
    <font>
      <b/>
      <sz val="8"/>
      <color indexed="81"/>
      <name val="Tahoma"/>
      <family val="2"/>
    </font>
    <font>
      <sz val="8"/>
      <color indexed="81"/>
      <name val="Tahoma"/>
      <family val="2"/>
    </font>
    <font>
      <sz val="11"/>
      <color theme="8" tint="-0.499984740745262"/>
      <name val="Source Sans Pro"/>
      <family val="2"/>
    </font>
    <font>
      <i/>
      <sz val="11"/>
      <color theme="0" tint="-0.14999847407452621"/>
      <name val="Source Sans Pro"/>
      <family val="2"/>
    </font>
    <font>
      <sz val="10"/>
      <color rgb="FF142631"/>
      <name val="Source Sans Pro"/>
      <family val="2"/>
    </font>
    <font>
      <b/>
      <sz val="10"/>
      <color theme="0"/>
      <name val="Source Sans Pro"/>
      <family val="2"/>
    </font>
    <font>
      <sz val="10"/>
      <color theme="1"/>
      <name val="Source Sans Pro"/>
      <family val="2"/>
    </font>
    <font>
      <sz val="8"/>
      <color theme="1"/>
      <name val="Source Sans Pro"/>
      <family val="2"/>
    </font>
    <font>
      <sz val="11"/>
      <color theme="0" tint="-0.14999847407452621"/>
      <name val="Source Sans Pro"/>
      <family val="2"/>
    </font>
    <font>
      <sz val="11"/>
      <color theme="0" tint="-0.499984740745262"/>
      <name val="Source Sans Pro"/>
      <family val="2"/>
    </font>
    <font>
      <sz val="9"/>
      <color indexed="81"/>
      <name val="Tahoma"/>
      <family val="2"/>
    </font>
    <font>
      <i/>
      <sz val="10"/>
      <color theme="1"/>
      <name val="Source Sans Pro"/>
      <family val="2"/>
    </font>
    <font>
      <b/>
      <sz val="9"/>
      <color indexed="81"/>
      <name val="Tahoma"/>
      <family val="2"/>
    </font>
    <font>
      <i/>
      <sz val="9"/>
      <color indexed="81"/>
      <name val="Tahoma"/>
      <family val="2"/>
    </font>
    <font>
      <b/>
      <sz val="10"/>
      <color theme="1"/>
      <name val="Source Sans Pro"/>
      <family val="2"/>
    </font>
    <font>
      <sz val="10"/>
      <name val="Arial"/>
      <family val="2"/>
    </font>
    <font>
      <sz val="10"/>
      <name val="Source Sans Pro"/>
      <family val="2"/>
    </font>
    <font>
      <sz val="11"/>
      <name val="Times New Roman"/>
    </font>
    <font>
      <b/>
      <i/>
      <u/>
      <sz val="10"/>
      <name val="Source Sans Pro"/>
      <family val="2"/>
    </font>
    <font>
      <i/>
      <sz val="10"/>
      <name val="Source Sans Pro"/>
      <family val="2"/>
    </font>
    <font>
      <i/>
      <sz val="11"/>
      <name val="Source Sans Pro"/>
      <family val="2"/>
    </font>
    <font>
      <b/>
      <i/>
      <vertAlign val="superscript"/>
      <sz val="10"/>
      <color theme="0"/>
      <name val="Source Sans Pro"/>
      <family val="2"/>
    </font>
    <font>
      <b/>
      <i/>
      <sz val="10"/>
      <color theme="1"/>
      <name val="Source Sans Pro"/>
      <family val="2"/>
    </font>
  </fonts>
  <fills count="7">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008FB4"/>
        <bgColor indexed="64"/>
      </patternFill>
    </fill>
    <fill>
      <patternFill patternType="solid">
        <fgColor rgb="FFFFCE34"/>
        <bgColor indexed="64"/>
      </patternFill>
    </fill>
    <fill>
      <patternFill patternType="solid">
        <fgColor rgb="FFE7F5E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7" tint="-0.499984740745262"/>
      </left>
      <right style="double">
        <color theme="7" tint="-0.499984740745262"/>
      </right>
      <top style="double">
        <color theme="7" tint="-0.499984740745262"/>
      </top>
      <bottom style="double">
        <color theme="7"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indexed="64"/>
      </left>
      <right/>
      <top/>
      <bottom/>
      <diagonal/>
    </border>
  </borders>
  <cellStyleXfs count="3">
    <xf numFmtId="0" fontId="0" fillId="0" borderId="0"/>
    <xf numFmtId="0" fontId="19" fillId="0" borderId="0">
      <alignment vertical="center"/>
    </xf>
    <xf numFmtId="0" fontId="21" fillId="0" borderId="0"/>
  </cellStyleXfs>
  <cellXfs count="66">
    <xf numFmtId="0" fontId="0" fillId="0" borderId="0" xfId="0"/>
    <xf numFmtId="0" fontId="0" fillId="0" borderId="3" xfId="0" applyBorder="1" applyProtection="1">
      <protection locked="0"/>
    </xf>
    <xf numFmtId="42" fontId="3" fillId="0" borderId="3" xfId="0" applyNumberFormat="1" applyFont="1" applyBorder="1" applyProtection="1">
      <protection locked="0"/>
    </xf>
    <xf numFmtId="0" fontId="0" fillId="2" borderId="0" xfId="0" applyFill="1"/>
    <xf numFmtId="0" fontId="0" fillId="3" borderId="0" xfId="0" applyFill="1"/>
    <xf numFmtId="164" fontId="0" fillId="0" borderId="3" xfId="0" applyNumberFormat="1" applyBorder="1" applyProtection="1">
      <protection locked="0"/>
    </xf>
    <xf numFmtId="0" fontId="0" fillId="0" borderId="3" xfId="0" applyNumberFormat="1" applyBorder="1" applyProtection="1">
      <protection locked="0"/>
    </xf>
    <xf numFmtId="0" fontId="0" fillId="0" borderId="0" xfId="0" applyProtection="1"/>
    <xf numFmtId="0" fontId="0" fillId="0" borderId="0" xfId="0" applyAlignment="1" applyProtection="1">
      <alignment horizontal="right"/>
    </xf>
    <xf numFmtId="0" fontId="1" fillId="0" borderId="0" xfId="0" applyFont="1" applyProtection="1"/>
    <xf numFmtId="0" fontId="7" fillId="0" borderId="0" xfId="0" applyFont="1" applyProtection="1"/>
    <xf numFmtId="0" fontId="0" fillId="0" borderId="2" xfId="0" applyBorder="1" applyProtection="1">
      <protection locked="0"/>
    </xf>
    <xf numFmtId="0" fontId="0" fillId="0" borderId="4" xfId="0" applyBorder="1" applyAlignment="1" applyProtection="1">
      <alignment wrapText="1"/>
      <protection locked="0"/>
    </xf>
    <xf numFmtId="0" fontId="0" fillId="0" borderId="0" xfId="0" applyAlignment="1"/>
    <xf numFmtId="0" fontId="8" fillId="0" borderId="6" xfId="0" applyFont="1" applyBorder="1" applyAlignment="1">
      <alignment vertical="center" wrapText="1"/>
    </xf>
    <xf numFmtId="0" fontId="8" fillId="0" borderId="6" xfId="0" applyFont="1" applyBorder="1" applyAlignment="1">
      <alignment vertical="center"/>
    </xf>
    <xf numFmtId="0" fontId="10" fillId="0" borderId="0" xfId="0" applyFont="1" applyAlignment="1"/>
    <xf numFmtId="0" fontId="11" fillId="0" borderId="0" xfId="0" applyFont="1" applyAlignment="1"/>
    <xf numFmtId="164" fontId="0" fillId="3" borderId="0" xfId="0" applyNumberFormat="1" applyFill="1"/>
    <xf numFmtId="0" fontId="12" fillId="0" borderId="0" xfId="0" applyFont="1" applyProtection="1"/>
    <xf numFmtId="164" fontId="12" fillId="0" borderId="0" xfId="0" applyNumberFormat="1" applyFont="1" applyProtection="1"/>
    <xf numFmtId="0" fontId="6" fillId="5" borderId="5" xfId="0" applyFont="1" applyFill="1" applyBorder="1" applyProtection="1">
      <protection locked="0"/>
    </xf>
    <xf numFmtId="49" fontId="9" fillId="4" borderId="1" xfId="0" applyNumberFormat="1" applyFont="1" applyFill="1" applyBorder="1" applyAlignment="1" applyProtection="1">
      <alignment wrapText="1"/>
    </xf>
    <xf numFmtId="49" fontId="9" fillId="4" borderId="6" xfId="0" applyNumberFormat="1" applyFont="1" applyFill="1" applyBorder="1" applyAlignment="1" applyProtection="1">
      <alignment wrapText="1"/>
    </xf>
    <xf numFmtId="0" fontId="0" fillId="0" borderId="0" xfId="0" applyBorder="1" applyProtection="1">
      <protection locked="0"/>
    </xf>
    <xf numFmtId="0" fontId="10" fillId="0" borderId="0" xfId="0" applyFont="1" applyAlignment="1" applyProtection="1">
      <alignment wrapText="1"/>
    </xf>
    <xf numFmtId="0" fontId="10" fillId="0" borderId="0" xfId="0" applyFont="1" applyProtection="1"/>
    <xf numFmtId="0" fontId="12" fillId="0" borderId="0" xfId="0" applyNumberFormat="1" applyFont="1" applyProtection="1"/>
    <xf numFmtId="0" fontId="2" fillId="4" borderId="1"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center" vertical="center" wrapText="1"/>
    </xf>
    <xf numFmtId="0" fontId="13" fillId="0" borderId="0" xfId="0" applyFont="1" applyAlignment="1" applyProtection="1">
      <alignment horizontal="left"/>
    </xf>
    <xf numFmtId="0" fontId="12" fillId="0" borderId="0" xfId="0" applyFont="1" applyAlignment="1" applyProtection="1">
      <alignment wrapText="1"/>
    </xf>
    <xf numFmtId="0" fontId="3" fillId="0" borderId="0" xfId="2" applyFont="1"/>
    <xf numFmtId="0" fontId="20" fillId="0" borderId="0" xfId="1" applyFont="1">
      <alignment vertical="center"/>
    </xf>
    <xf numFmtId="14" fontId="20" fillId="0" borderId="0" xfId="1" applyNumberFormat="1" applyFont="1" applyFill="1" applyBorder="1" applyAlignment="1" applyProtection="1">
      <alignment horizontal="right" vertical="center"/>
    </xf>
    <xf numFmtId="165" fontId="20" fillId="0" borderId="0" xfId="1" applyNumberFormat="1" applyFont="1" applyFill="1" applyBorder="1" applyAlignment="1" applyProtection="1">
      <alignment horizontal="right" vertical="center"/>
    </xf>
    <xf numFmtId="0" fontId="20" fillId="0" borderId="0" xfId="1" applyFont="1" applyFill="1" applyBorder="1" applyAlignment="1" applyProtection="1">
      <alignment horizontal="left" vertical="center"/>
    </xf>
    <xf numFmtId="0" fontId="20" fillId="0" borderId="0" xfId="1" applyFont="1" applyFill="1" applyBorder="1" applyProtection="1">
      <alignment vertical="center"/>
    </xf>
    <xf numFmtId="0" fontId="23" fillId="0" borderId="0" xfId="1" applyFont="1">
      <alignment vertical="center"/>
    </xf>
    <xf numFmtId="0" fontId="23" fillId="0" borderId="0" xfId="1" applyFont="1" applyFill="1" applyBorder="1" applyAlignment="1" applyProtection="1">
      <alignment horizontal="left" vertical="center"/>
    </xf>
    <xf numFmtId="14" fontId="23" fillId="0" borderId="0" xfId="1" applyNumberFormat="1" applyFont="1" applyFill="1" applyBorder="1" applyAlignment="1" applyProtection="1">
      <alignment horizontal="right" vertical="center"/>
    </xf>
    <xf numFmtId="165" fontId="23" fillId="0" borderId="0" xfId="1" applyNumberFormat="1" applyFont="1" applyFill="1" applyBorder="1" applyAlignment="1" applyProtection="1">
      <alignment horizontal="right" vertical="center"/>
    </xf>
    <xf numFmtId="0" fontId="23" fillId="0" borderId="0" xfId="1" applyFont="1" applyFill="1" applyBorder="1" applyProtection="1">
      <alignment vertical="center"/>
    </xf>
    <xf numFmtId="0" fontId="24" fillId="0" borderId="0" xfId="2" applyFont="1"/>
    <xf numFmtId="0" fontId="22" fillId="0" borderId="0" xfId="1" applyFont="1" applyFill="1" applyBorder="1" applyAlignment="1" applyProtection="1">
      <alignment vertical="top" wrapText="1"/>
    </xf>
    <xf numFmtId="0" fontId="23" fillId="0" borderId="0" xfId="1" applyFont="1" applyFill="1" applyBorder="1" applyAlignment="1" applyProtection="1">
      <alignment vertical="top" wrapText="1"/>
    </xf>
    <xf numFmtId="49" fontId="23" fillId="0" borderId="0" xfId="1" applyNumberFormat="1" applyFont="1" applyFill="1" applyBorder="1" applyAlignment="1" applyProtection="1">
      <alignment vertical="top" wrapText="1"/>
    </xf>
    <xf numFmtId="49" fontId="23" fillId="0" borderId="0" xfId="1" applyNumberFormat="1" applyFont="1" applyAlignment="1">
      <alignment vertical="top" wrapText="1"/>
    </xf>
    <xf numFmtId="49" fontId="20" fillId="0" borderId="0" xfId="1" applyNumberFormat="1" applyFont="1" applyAlignment="1">
      <alignment vertical="top" wrapText="1"/>
    </xf>
    <xf numFmtId="0" fontId="10" fillId="0" borderId="0" xfId="0" applyFont="1"/>
    <xf numFmtId="0" fontId="10" fillId="0" borderId="0" xfId="0" applyFont="1" applyAlignment="1" applyProtection="1">
      <alignment horizontal="right"/>
    </xf>
    <xf numFmtId="0" fontId="10" fillId="6" borderId="0" xfId="0" applyFont="1" applyFill="1"/>
    <xf numFmtId="0" fontId="10" fillId="0" borderId="0" xfId="0" applyFont="1" applyAlignment="1">
      <alignment wrapText="1"/>
    </xf>
    <xf numFmtId="0" fontId="10" fillId="0" borderId="2" xfId="0" applyFont="1" applyBorder="1" applyProtection="1">
      <protection locked="0"/>
    </xf>
    <xf numFmtId="0" fontId="10" fillId="0" borderId="3" xfId="0" applyFont="1" applyBorder="1" applyProtection="1">
      <protection locked="0"/>
    </xf>
    <xf numFmtId="0" fontId="10" fillId="0" borderId="4" xfId="0" applyFont="1" applyBorder="1" applyProtection="1">
      <protection locked="0"/>
    </xf>
    <xf numFmtId="14" fontId="10" fillId="0" borderId="3" xfId="0" applyNumberFormat="1" applyFont="1" applyBorder="1" applyProtection="1">
      <protection locked="0"/>
    </xf>
    <xf numFmtId="49" fontId="2" fillId="4" borderId="4" xfId="0" applyNumberFormat="1" applyFont="1" applyFill="1" applyBorder="1" applyAlignment="1" applyProtection="1">
      <alignment horizontal="center" vertical="center" wrapText="1"/>
    </xf>
    <xf numFmtId="0" fontId="10" fillId="0" borderId="7" xfId="0" applyFont="1" applyBorder="1"/>
    <xf numFmtId="0" fontId="15" fillId="6" borderId="3" xfId="0" applyFont="1" applyFill="1" applyBorder="1" applyAlignment="1">
      <alignment horizontal="center"/>
    </xf>
    <xf numFmtId="0" fontId="10" fillId="0" borderId="3" xfId="0" applyFont="1" applyBorder="1" applyAlignment="1"/>
    <xf numFmtId="0" fontId="26" fillId="6" borderId="3" xfId="0" applyFont="1" applyFill="1" applyBorder="1" applyAlignment="1">
      <alignment horizontal="center" vertical="center"/>
    </xf>
    <xf numFmtId="0" fontId="26" fillId="6" borderId="3" xfId="0" applyFont="1" applyFill="1" applyBorder="1" applyAlignment="1">
      <alignment horizontal="center"/>
    </xf>
    <xf numFmtId="0" fontId="15" fillId="6" borderId="3" xfId="0" applyFont="1" applyFill="1" applyBorder="1" applyAlignment="1">
      <alignment horizontal="center" vertical="center"/>
    </xf>
    <xf numFmtId="0" fontId="0" fillId="3" borderId="0" xfId="0" applyFill="1" applyAlignment="1">
      <alignment horizontal="center"/>
    </xf>
    <xf numFmtId="0" fontId="0" fillId="2" borderId="0" xfId="0" applyFill="1" applyAlignment="1">
      <alignment horizontal="center"/>
    </xf>
  </cellXfs>
  <cellStyles count="3">
    <cellStyle name="Normal" xfId="0" builtinId="0"/>
    <cellStyle name="Standaard 2" xfId="2" xr:uid="{00000000-0005-0000-0000-000001000000}"/>
    <cellStyle name="Standaard 4" xfId="1" xr:uid="{00000000-0005-0000-0000-000002000000}"/>
  </cellStyles>
  <dxfs count="429">
    <dxf>
      <fill>
        <patternFill>
          <bgColor theme="5" tint="0.79998168889431442"/>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theme="0"/>
      </font>
      <fill>
        <patternFill>
          <bgColor rgb="FFC00000"/>
        </patternFill>
      </fill>
    </dxf>
    <dxf>
      <fill>
        <patternFill>
          <bgColor rgb="FFFF9933"/>
        </patternFill>
      </fill>
    </dxf>
    <dxf>
      <font>
        <color rgb="FFC0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border>
        <left/>
        <right/>
        <bottom/>
        <vertical/>
        <horizontal/>
      </border>
    </dxf>
    <dxf>
      <border>
        <left/>
        <right/>
        <top/>
        <bottom/>
        <vertical/>
        <horizontal/>
      </border>
    </dxf>
    <dxf>
      <fill>
        <patternFill>
          <bgColor theme="5" tint="0.79998168889431442"/>
        </patternFill>
      </fill>
    </dxf>
    <dxf>
      <fill>
        <patternFill>
          <bgColor rgb="FFFF9933"/>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theme="0"/>
      </font>
      <fill>
        <patternFill>
          <bgColor rgb="FF800000"/>
        </patternFill>
      </fill>
    </dxf>
    <dxf>
      <font>
        <color theme="0"/>
      </font>
      <fill>
        <patternFill>
          <bgColor rgb="FF800000"/>
        </patternFill>
      </fill>
    </dxf>
    <dxf>
      <font>
        <color theme="0"/>
      </font>
      <fill>
        <patternFill>
          <bgColor rgb="FF800000"/>
        </patternFill>
      </fill>
    </dxf>
    <dxf>
      <font>
        <color theme="0"/>
      </font>
      <fill>
        <patternFill>
          <bgColor rgb="FF800000"/>
        </patternFill>
      </fill>
    </dxf>
    <dxf>
      <font>
        <color rgb="FFC0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font>
        <color rgb="FFFF0000"/>
      </font>
      <fill>
        <patternFill>
          <bgColor rgb="FF800000"/>
        </patternFill>
      </fill>
    </dxf>
    <dxf>
      <border>
        <left/>
        <right/>
        <bottom/>
        <vertical/>
        <horizontal/>
      </border>
    </dxf>
    <dxf>
      <border>
        <left/>
        <right/>
        <top/>
        <bottom/>
        <vertical/>
        <horizontal/>
      </border>
    </dxf>
    <dxf>
      <fill>
        <patternFill>
          <bgColor theme="5" tint="0.79998168889431442"/>
        </patternFill>
      </fill>
    </dxf>
  </dxfs>
  <tableStyles count="0" defaultTableStyle="TableStyleMedium2" defaultPivotStyle="PivotStyleLight16"/>
  <colors>
    <mruColors>
      <color rgb="FFE7F5EF"/>
      <color rgb="FF97D3B9"/>
      <color rgb="FFB2D3C5"/>
      <color rgb="FFC1E5D6"/>
      <color rgb="FF008FB4"/>
      <color rgb="FFFFCE34"/>
      <color rgb="FF97B9D3"/>
      <color rgb="FFFF9933"/>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123825</xdr:colOff>
      <xdr:row>0</xdr:row>
      <xdr:rowOff>45651</xdr:rowOff>
    </xdr:from>
    <xdr:ext cx="3000375" cy="475081"/>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45651"/>
          <a:ext cx="3000375" cy="4750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390525</xdr:colOff>
      <xdr:row>0</xdr:row>
      <xdr:rowOff>85725</xdr:rowOff>
    </xdr:from>
    <xdr:ext cx="3000375" cy="475081"/>
    <xdr:pic>
      <xdr:nvPicPr>
        <xdr:cNvPr id="2" name="Afbeelding 1">
          <a:extLst>
            <a:ext uri="{FF2B5EF4-FFF2-40B4-BE49-F238E27FC236}">
              <a16:creationId xmlns:a16="http://schemas.microsoft.com/office/drawing/2014/main" id="{6F57A2B9-2B97-4891-820D-41344E1093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85725"/>
          <a:ext cx="3000375" cy="47508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95250</xdr:rowOff>
    </xdr:from>
    <xdr:ext cx="3000375" cy="475081"/>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95250"/>
          <a:ext cx="3000375" cy="47508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400050</xdr:colOff>
      <xdr:row>0</xdr:row>
      <xdr:rowOff>123825</xdr:rowOff>
    </xdr:from>
    <xdr:ext cx="3000375" cy="475081"/>
    <xdr:pic>
      <xdr:nvPicPr>
        <xdr:cNvPr id="2" name="Afbeelding 1">
          <a:extLst>
            <a:ext uri="{FF2B5EF4-FFF2-40B4-BE49-F238E27FC236}">
              <a16:creationId xmlns:a16="http://schemas.microsoft.com/office/drawing/2014/main" id="{75702B55-3219-41C9-BA8D-FA7A416DA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23825"/>
          <a:ext cx="3000375" cy="47508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en\inkomen\premie%20verzuim\Premie%20verzuim%20conventioneel%2020201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
      <sheetName val="input"/>
      <sheetName val="calculate"/>
      <sheetName val="keuzelijsten"/>
      <sheetName val="ZV_pc per sector"/>
      <sheetName val="correctiefactor lft gesl"/>
      <sheetName val="SBI_cd - sector"/>
    </sheetNames>
    <sheetDataSet>
      <sheetData sheetId="0">
        <row r="15">
          <cell r="B15">
            <v>1</v>
          </cell>
        </row>
      </sheetData>
      <sheetData sheetId="1">
        <row r="2">
          <cell r="C2">
            <v>44106</v>
          </cell>
        </row>
        <row r="22">
          <cell r="E22" t="str">
            <v>A Landbouw, bosbouw en visserij</v>
          </cell>
        </row>
        <row r="26">
          <cell r="D26" t="str">
            <v>1 tot 10 werkzame personen</v>
          </cell>
        </row>
      </sheetData>
      <sheetData sheetId="2" refreshError="1"/>
      <sheetData sheetId="3">
        <row r="13">
          <cell r="B13" t="str">
            <v>man</v>
          </cell>
        </row>
        <row r="14">
          <cell r="B14" t="str">
            <v>vrouw</v>
          </cell>
        </row>
        <row r="18">
          <cell r="B18" t="str">
            <v xml:space="preserve">onbepaalde tijd </v>
          </cell>
        </row>
        <row r="19">
          <cell r="B19" t="str">
            <v>bepaalde tijd</v>
          </cell>
        </row>
        <row r="20">
          <cell r="B20" t="str">
            <v>oproepkracht</v>
          </cell>
        </row>
        <row r="21">
          <cell r="B21" t="str">
            <v>stagiair</v>
          </cell>
        </row>
        <row r="24">
          <cell r="A24">
            <v>15</v>
          </cell>
          <cell r="B24" t="str">
            <v>15 tot 25 jaar</v>
          </cell>
        </row>
        <row r="25">
          <cell r="A25">
            <v>25</v>
          </cell>
          <cell r="B25" t="str">
            <v>25 tot 35 jaar</v>
          </cell>
        </row>
        <row r="26">
          <cell r="A26">
            <v>35</v>
          </cell>
          <cell r="B26" t="str">
            <v>35 tot 45 jaar</v>
          </cell>
        </row>
        <row r="27">
          <cell r="A27">
            <v>45</v>
          </cell>
          <cell r="B27" t="str">
            <v>45 tot 55 jaar</v>
          </cell>
        </row>
        <row r="28">
          <cell r="A28">
            <v>55</v>
          </cell>
          <cell r="B28" t="str">
            <v>55 tot 65 jaar</v>
          </cell>
        </row>
        <row r="29">
          <cell r="A29">
            <v>65</v>
          </cell>
          <cell r="B29" t="str">
            <v>65 tot 75 jaar</v>
          </cell>
        </row>
      </sheetData>
      <sheetData sheetId="4" refreshError="1"/>
      <sheetData sheetId="5" refreshError="1"/>
      <sheetData sheetId="6"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Z205"/>
  <sheetViews>
    <sheetView showGridLines="0" showRowColHeaders="0" tabSelected="1" workbookViewId="0">
      <pane ySplit="5" topLeftCell="A6" activePane="bottomLeft" state="frozen"/>
      <selection pane="bottomLeft" activeCell="G2" sqref="G2"/>
    </sheetView>
  </sheetViews>
  <sheetFormatPr defaultColWidth="9.140625" defaultRowHeight="14.25" x14ac:dyDescent="0.45"/>
  <cols>
    <col min="1" max="1" width="4.5703125" style="7" customWidth="1"/>
    <col min="2" max="2" width="16.5703125" style="7" customWidth="1"/>
    <col min="3" max="3" width="16.28515625" style="24" customWidth="1"/>
    <col min="4" max="6" width="14.5703125" style="7" customWidth="1"/>
    <col min="7" max="8" width="19.28515625" style="7" customWidth="1"/>
    <col min="9" max="9" width="67.5703125" style="7" customWidth="1"/>
    <col min="10" max="10" width="10.42578125" style="7" hidden="1" customWidth="1"/>
    <col min="11" max="11" width="9.140625" style="7" hidden="1" customWidth="1"/>
    <col min="12" max="12" width="10.42578125" style="7" hidden="1" customWidth="1"/>
    <col min="13" max="14" width="9.140625" style="7" hidden="1" customWidth="1"/>
    <col min="15" max="15" width="10.85546875" style="7" hidden="1" customWidth="1"/>
    <col min="16" max="17" width="9.140625" style="7" hidden="1" customWidth="1"/>
    <col min="18" max="22" width="12" style="7" hidden="1" customWidth="1"/>
    <col min="23" max="25" width="10.42578125" style="7" hidden="1" customWidth="1"/>
    <col min="26" max="26" width="15" style="7" hidden="1" customWidth="1"/>
    <col min="27" max="16384" width="9.140625" style="7"/>
  </cols>
  <sheetData>
    <row r="1" spans="1:26" ht="14.65" thickBot="1" x14ac:dyDescent="0.5">
      <c r="C1" s="7"/>
      <c r="M1" s="19">
        <v>0</v>
      </c>
      <c r="N1" s="19" t="str">
        <f>""</f>
        <v/>
      </c>
    </row>
    <row r="2" spans="1:26" ht="15" thickTop="1" thickBot="1" x14ac:dyDescent="0.5">
      <c r="C2" s="7"/>
      <c r="F2" s="8" t="s">
        <v>2</v>
      </c>
      <c r="G2" s="21"/>
      <c r="I2" s="30" t="str">
        <f>VLOOKUP(L2,M1:N4,2,0)</f>
        <v/>
      </c>
      <c r="L2" s="19">
        <f>IF(Y5&gt;0,IF(OR(ISBLANK(G2),G2=0),1,2),IF(J5=0,0,3))</f>
        <v>0</v>
      </c>
      <c r="M2" s="19">
        <v>1</v>
      </c>
      <c r="N2" s="19" t="s">
        <v>247</v>
      </c>
    </row>
    <row r="3" spans="1:26" ht="14.65" thickTop="1" x14ac:dyDescent="0.45">
      <c r="C3" s="7"/>
      <c r="M3" s="19">
        <v>2</v>
      </c>
      <c r="N3" s="19" t="s">
        <v>248</v>
      </c>
    </row>
    <row r="4" spans="1:26" x14ac:dyDescent="0.45">
      <c r="B4" s="25" t="str">
        <f>IF(AND($G$2&gt;0,$G$2&lt;&gt;K5),"Geslacht: M / V","")</f>
        <v/>
      </c>
      <c r="C4" s="25" t="str">
        <f>IFERROR(IF(AND($G$2&gt;0,$G$2&lt;&gt;L5),"Geboortejaar",""),"Geboortejaar")</f>
        <v/>
      </c>
      <c r="D4" s="26" t="str">
        <f>IF(AND($G$2&gt;0,$G$2&lt;&gt;M5),"Datum in dienst","")</f>
        <v/>
      </c>
      <c r="E4" s="26" t="str">
        <f>IF(AND($G$2&gt;0,$G$2&lt;&gt;N5),"Postcode cijfers","")</f>
        <v/>
      </c>
      <c r="F4" s="7" t="str">
        <f t="shared" ref="F4" si="0">IF(AND($G$2&gt;0,$G$2&lt;&gt;O5),"onjuist gevuld","")</f>
        <v/>
      </c>
      <c r="G4" s="7" t="str">
        <f>IF(AND($G$2&gt;0,$G$2&lt;&gt;P5),"Contractvorm","")</f>
        <v/>
      </c>
      <c r="H4" s="7" t="str">
        <f>IF(AND($G$2&gt;0,$G$2&lt;&gt;Q5),"Beroepsklasse","")</f>
        <v/>
      </c>
      <c r="I4" s="7" t="s">
        <v>250</v>
      </c>
      <c r="L4" s="20">
        <f ca="1">EOMONTH(NOW(),0)+1</f>
        <v>44378</v>
      </c>
      <c r="M4" s="19">
        <v>3</v>
      </c>
      <c r="N4" s="19" t="s">
        <v>249</v>
      </c>
    </row>
    <row r="5" spans="1:26" ht="39.950000000000003" customHeight="1" x14ac:dyDescent="0.45">
      <c r="A5" s="9">
        <v>0</v>
      </c>
      <c r="B5" s="28" t="str">
        <f>IF(AND($G$2&gt;0,$G$2&lt;&gt;K5),"Vul hier een M (mannelijk) of V (vrouwelijk) in.","Geslacht")</f>
        <v>Geslacht</v>
      </c>
      <c r="C5" s="28" t="str">
        <f>IFERROR(IF(AND($G$2&gt;0,$G$2&lt;&gt;L5),"Vul hier een jaartal in.Het geboortejaar moet tussen de leeftijd van 15 jaar en de AOW leeftijd liggen.","Geboortejaar"),"Vul hier een jaartal in.Het geboortejaar moet tussen de leeftijd van 15 jaar en de AOW leeftijd liggen.")</f>
        <v>Geboortejaar</v>
      </c>
      <c r="D5" s="28" t="str">
        <f>IF(AND($G$2&gt;0,$G$2&lt;&gt;M5),"Vul een datum in dienst waarop de deelnemer een leeftijd heeft tussen de 15 jaar en de AOW leeftijd.","Datum in dienst")</f>
        <v>Datum in dienst</v>
      </c>
      <c r="E5" s="28" t="str">
        <f>IF(AND($G$2&gt;0,$G$2&lt;&gt;N5),"U dient hier alleen de 4 cijfers van de postcode in te vullen.","Postcode cijfers")</f>
        <v>Postcode cijfers</v>
      </c>
      <c r="F5" s="29" t="str">
        <f ca="1">"Jaarsalaris "&amp;YEAR(NOW())</f>
        <v>Jaarsalaris 2021</v>
      </c>
      <c r="G5" s="28" t="str">
        <f>IF(AND($G$2&gt;0,$G$2&lt;&gt;P5),"Kies hier een van de mogelijkheden uit de dropbox (0,1 of 2)","Contractvorm")</f>
        <v>Contractvorm</v>
      </c>
      <c r="H5" s="28" t="str">
        <f>IF(AND($G$2&gt;0,$G$2&lt;&gt;Q5),"Kies hier een van de mogelijkheden uit de dropbox (1,2,3,4 of 5)","Beroepsklasse")</f>
        <v>Beroepsklasse</v>
      </c>
      <c r="I5" s="29" t="s">
        <v>0</v>
      </c>
      <c r="J5" s="10">
        <f t="shared" ref="J5:Q5" si="1">SUM(J6:J205)</f>
        <v>0</v>
      </c>
      <c r="K5" s="10">
        <f t="shared" si="1"/>
        <v>0</v>
      </c>
      <c r="L5" s="10">
        <f t="shared" si="1"/>
        <v>0</v>
      </c>
      <c r="M5" s="10">
        <f t="shared" si="1"/>
        <v>0</v>
      </c>
      <c r="N5" s="10">
        <f t="shared" si="1"/>
        <v>0</v>
      </c>
      <c r="O5" s="10">
        <f t="shared" si="1"/>
        <v>0</v>
      </c>
      <c r="P5" s="10">
        <f t="shared" si="1"/>
        <v>0</v>
      </c>
      <c r="Q5" s="10">
        <f t="shared" si="1"/>
        <v>0</v>
      </c>
      <c r="R5" s="20" t="s">
        <v>243</v>
      </c>
      <c r="S5" s="20" t="s">
        <v>244</v>
      </c>
      <c r="T5" s="27">
        <v>15</v>
      </c>
      <c r="U5" s="20" t="s">
        <v>245</v>
      </c>
      <c r="V5" s="20" t="s">
        <v>246</v>
      </c>
      <c r="W5" s="19"/>
      <c r="X5" s="19"/>
      <c r="Y5" s="19">
        <f>SUM(Y6:Y205)</f>
        <v>0</v>
      </c>
      <c r="Z5" s="31" t="s">
        <v>261</v>
      </c>
    </row>
    <row r="6" spans="1:26" x14ac:dyDescent="0.45">
      <c r="A6" s="7" t="str">
        <f t="shared" ref="A6:A37" si="2">IF(OR(A5="",A5=$G$2),"",A5+1)</f>
        <v/>
      </c>
      <c r="B6" s="11"/>
      <c r="C6" s="1"/>
      <c r="D6" s="5"/>
      <c r="E6" s="6"/>
      <c r="F6" s="2"/>
      <c r="G6" s="1"/>
      <c r="H6" s="1"/>
      <c r="I6" s="12"/>
      <c r="J6" s="10" t="str">
        <f>IF(A6="","",OR(ISBLANK(B6),ISBLANK(C6),ISBLANK(D6),ISBLANK(E6),ISBLANK(F6),ISBLANK(G6),ISBLANK(H6))*1)</f>
        <v/>
      </c>
      <c r="K6" s="10" t="str">
        <f>IF(A6="","",OR(ISBLANK(B6),B6=keuzelijsten!$A$3,B6=keuzelijsten!$A$4)*1)</f>
        <v/>
      </c>
      <c r="L6" s="10" t="str">
        <f>IFERROR(IF(A6="","",ROUND((W6+X6)/2,1)),0)</f>
        <v/>
      </c>
      <c r="M6" s="10" t="str">
        <f>IFERROR(IF(A6="","",OR(ISBLANK(D6),ISBLANK(C6),AND(D6&gt;=T6,D6&lt;DATE(C6+75,1,1)))*1),0)</f>
        <v/>
      </c>
      <c r="N6" s="10" t="str">
        <f>IF(A6="","",OR(ISBLANK(E6),AND(E6&gt;=1000,E6&lt;=9999))*1)</f>
        <v/>
      </c>
      <c r="O6" s="10" t="str">
        <f>IFERROR(IF(A6="","",OR(ISBLANK(F6),F6*1&gt;0)*1),0)</f>
        <v/>
      </c>
      <c r="P6" s="10" t="str">
        <f>IF(A6="","",OR(ISBLANK(G6),G6=keuzelijsten!$B$3,G6=keuzelijsten!$B$4,G6=keuzelijsten!$B$5)*1)</f>
        <v/>
      </c>
      <c r="Q6" s="10" t="str">
        <f>IF(A6="","",OR(ISBLANK(H6),H6=keuzelijsten!$D$3,H6=keuzelijsten!$D$4,H6=keuzelijsten!$D$5,H6=keuzelijsten!$D$6,H6=keuzelijsten!$D$7)*1)</f>
        <v/>
      </c>
      <c r="R6" s="20" t="str">
        <f>IF(OR(A6="",ISBLANK(C6)),"",DATE(C6,1,1))</f>
        <v/>
      </c>
      <c r="S6" s="20" t="str">
        <f>IF(OR(A6="",ISBLANK(C6)),"",DATE(C6,12,31))</f>
        <v/>
      </c>
      <c r="T6" s="20" t="str">
        <f>IF(OR(A6="",ISBLANK(C6)),"",EDATE(R6,T$5*12))</f>
        <v/>
      </c>
      <c r="U6" s="20" t="str">
        <f>IF(OR(A6="",ISBLANK(C6)),"",EDATE(R6,VLOOKUP(R6,keuzelijsten!$F$3:$I$11,3,1)*12+VLOOKUP(R6,keuzelijsten!$F$3:$I$11,4,1)))</f>
        <v/>
      </c>
      <c r="V6" s="20" t="str">
        <f>IF(OR(A6="",ISBLANK(C6)),"",EDATE(S6,VLOOKUP(S6,keuzelijsten!$F$3:$I$11,3,1)*12+VLOOKUP(S6,keuzelijsten!$F$3:$I$11,4,1)))</f>
        <v/>
      </c>
      <c r="W6" s="19" t="str">
        <f>IF(A6="","",IF(ISBLANK(C6),1,AND($L$4&gt;=T6,$L$4&lt;U6)*1))</f>
        <v/>
      </c>
      <c r="X6" s="19" t="str">
        <f>IF(A6="","",IF(ISBLANK(C6),1,AND($L$4&gt;=T6,$L$4&lt;V6)*1))</f>
        <v/>
      </c>
      <c r="Y6" s="19">
        <f>AND(COUNTA(B6:H6)&gt;0,A6="")*1</f>
        <v>0</v>
      </c>
      <c r="Z6" s="10" t="str">
        <f>B6&amp;" "&amp;C6</f>
        <v xml:space="preserve"> </v>
      </c>
    </row>
    <row r="7" spans="1:26" x14ac:dyDescent="0.45">
      <c r="A7" s="7" t="str">
        <f t="shared" si="2"/>
        <v/>
      </c>
      <c r="B7" s="11"/>
      <c r="C7" s="1"/>
      <c r="D7" s="5"/>
      <c r="E7" s="6"/>
      <c r="F7" s="2"/>
      <c r="G7" s="1"/>
      <c r="H7" s="1"/>
      <c r="I7" s="12"/>
      <c r="J7" s="10" t="str">
        <f t="shared" ref="J7:J70" si="3">IF(A7="","",OR(ISBLANK(B7),ISBLANK(C7),ISBLANK(D7),ISBLANK(E7),ISBLANK(F7),ISBLANK(G7),ISBLANK(H7))*1)</f>
        <v/>
      </c>
      <c r="K7" s="10" t="str">
        <f>IF(A7="","",OR(ISBLANK(B7),B7=keuzelijsten!$A$3,B7=keuzelijsten!$A$4)*1)</f>
        <v/>
      </c>
      <c r="L7" s="10" t="str">
        <f t="shared" ref="L7:L70" si="4">IFERROR(IF(A7="","",ROUND((W7+X7)/2,1)),0)</f>
        <v/>
      </c>
      <c r="M7" s="10" t="str">
        <f t="shared" ref="M7:M70" si="5">IFERROR(IF(A7="","",OR(ISBLANK(D7),ISBLANK(C7),AND(D7&gt;=T7,D7&lt;DATE(C7+75,1,1)))*1),0)</f>
        <v/>
      </c>
      <c r="N7" s="10" t="str">
        <f t="shared" ref="N7:N70" si="6">IF(A7="","",OR(ISBLANK(E7),AND(E7&gt;=1000,E7&lt;=9999))*1)</f>
        <v/>
      </c>
      <c r="O7" s="10" t="str">
        <f t="shared" ref="O7:O70" si="7">IFERROR(IF(A7="","",OR(ISBLANK(F7),F7*1&gt;0)*1),0)</f>
        <v/>
      </c>
      <c r="P7" s="10" t="str">
        <f>IF(A7="","",OR(ISBLANK(G7),G7=keuzelijsten!$B$3,G7=keuzelijsten!$B$4,G7=keuzelijsten!$B$5)*1)</f>
        <v/>
      </c>
      <c r="Q7" s="10" t="str">
        <f>IF(A7="","",OR(ISBLANK(H7),H7=keuzelijsten!$D$3,H7=keuzelijsten!$D$4,H7=keuzelijsten!$D$5,H7=keuzelijsten!$D$6,H7=keuzelijsten!$D$7)*1)</f>
        <v/>
      </c>
      <c r="R7" s="20" t="str">
        <f t="shared" ref="R7:R70" si="8">IF(OR(A7="",ISBLANK(C7)),"",DATE(C7,1,1))</f>
        <v/>
      </c>
      <c r="S7" s="20" t="str">
        <f t="shared" ref="S7:S70" si="9">IF(OR(A7="",ISBLANK(C7)),"",DATE(C7,12,31))</f>
        <v/>
      </c>
      <c r="T7" s="20" t="str">
        <f t="shared" ref="T7:T70" si="10">IF(OR(A7="",ISBLANK(C7)),"",EDATE(R7,T$5*12))</f>
        <v/>
      </c>
      <c r="U7" s="20" t="str">
        <f>IF(OR(A7="",ISBLANK(C7)),"",EDATE(R7,VLOOKUP(R7,keuzelijsten!$F$3:$I$11,3,1)*12+VLOOKUP(R7,keuzelijsten!$F$3:$I$11,4,1)))</f>
        <v/>
      </c>
      <c r="V7" s="20" t="str">
        <f>IF(OR(A7="",ISBLANK(C7)),"",EDATE(S7,VLOOKUP(S7,keuzelijsten!$F$3:$I$11,3,1)*12+VLOOKUP(S7,keuzelijsten!$F$3:$I$11,4,1)))</f>
        <v/>
      </c>
      <c r="W7" s="19" t="str">
        <f t="shared" ref="W7:W70" si="11">IF(A7="","",IF(ISBLANK(C7),1,AND($L$4&gt;=T7,$L$4&lt;U7)*1))</f>
        <v/>
      </c>
      <c r="X7" s="19" t="str">
        <f t="shared" ref="X7:X70" si="12">IF(A7="","",IF(ISBLANK(C7),1,AND($L$4&gt;=T7,$L$4&lt;V7)*1))</f>
        <v/>
      </c>
      <c r="Y7" s="19">
        <f t="shared" ref="Y7:Y70" si="13">AND(COUNTA(B7:H7)&gt;0,A7="")*1</f>
        <v>0</v>
      </c>
      <c r="Z7" s="10" t="str">
        <f t="shared" ref="Z7:Z70" si="14">B7&amp;" "&amp;C7</f>
        <v xml:space="preserve"> </v>
      </c>
    </row>
    <row r="8" spans="1:26" x14ac:dyDescent="0.45">
      <c r="A8" s="7" t="str">
        <f t="shared" si="2"/>
        <v/>
      </c>
      <c r="B8" s="11"/>
      <c r="C8" s="1"/>
      <c r="D8" s="5"/>
      <c r="E8" s="6"/>
      <c r="F8" s="2"/>
      <c r="G8" s="1"/>
      <c r="H8" s="1"/>
      <c r="I8" s="12"/>
      <c r="J8" s="10" t="str">
        <f t="shared" si="3"/>
        <v/>
      </c>
      <c r="K8" s="10" t="str">
        <f>IF(A8="","",OR(ISBLANK(B8),B8=keuzelijsten!$A$3,B8=keuzelijsten!$A$4)*1)</f>
        <v/>
      </c>
      <c r="L8" s="10" t="str">
        <f t="shared" si="4"/>
        <v/>
      </c>
      <c r="M8" s="10" t="str">
        <f t="shared" si="5"/>
        <v/>
      </c>
      <c r="N8" s="10" t="str">
        <f t="shared" si="6"/>
        <v/>
      </c>
      <c r="O8" s="10" t="str">
        <f t="shared" si="7"/>
        <v/>
      </c>
      <c r="P8" s="10" t="str">
        <f>IF(A8="","",OR(ISBLANK(G8),G8=keuzelijsten!$B$3,G8=keuzelijsten!$B$4,G8=keuzelijsten!$B$5)*1)</f>
        <v/>
      </c>
      <c r="Q8" s="10" t="str">
        <f>IF(A8="","",OR(ISBLANK(H8),H8=keuzelijsten!$D$3,H8=keuzelijsten!$D$4,H8=keuzelijsten!$D$5,H8=keuzelijsten!$D$6,H8=keuzelijsten!$D$7)*1)</f>
        <v/>
      </c>
      <c r="R8" s="20" t="str">
        <f t="shared" si="8"/>
        <v/>
      </c>
      <c r="S8" s="20" t="str">
        <f t="shared" si="9"/>
        <v/>
      </c>
      <c r="T8" s="20" t="str">
        <f t="shared" si="10"/>
        <v/>
      </c>
      <c r="U8" s="20" t="str">
        <f>IF(OR(A8="",ISBLANK(C8)),"",EDATE(R8,VLOOKUP(R8,keuzelijsten!$F$3:$I$11,3,1)*12+VLOOKUP(R8,keuzelijsten!$F$3:$I$11,4,1)))</f>
        <v/>
      </c>
      <c r="V8" s="20" t="str">
        <f>IF(OR(A8="",ISBLANK(C8)),"",EDATE(S8,VLOOKUP(S8,keuzelijsten!$F$3:$I$11,3,1)*12+VLOOKUP(S8,keuzelijsten!$F$3:$I$11,4,1)))</f>
        <v/>
      </c>
      <c r="W8" s="19" t="str">
        <f t="shared" si="11"/>
        <v/>
      </c>
      <c r="X8" s="19" t="str">
        <f t="shared" si="12"/>
        <v/>
      </c>
      <c r="Y8" s="19">
        <f t="shared" si="13"/>
        <v>0</v>
      </c>
      <c r="Z8" s="10" t="str">
        <f t="shared" si="14"/>
        <v xml:space="preserve"> </v>
      </c>
    </row>
    <row r="9" spans="1:26" x14ac:dyDescent="0.45">
      <c r="A9" s="7" t="str">
        <f t="shared" si="2"/>
        <v/>
      </c>
      <c r="B9" s="11"/>
      <c r="C9" s="1"/>
      <c r="D9" s="5"/>
      <c r="E9" s="6"/>
      <c r="F9" s="2"/>
      <c r="G9" s="1"/>
      <c r="H9" s="1"/>
      <c r="I9" s="12"/>
      <c r="J9" s="10" t="str">
        <f t="shared" si="3"/>
        <v/>
      </c>
      <c r="K9" s="10" t="str">
        <f>IF(A9="","",OR(ISBLANK(B9),B9=keuzelijsten!$A$3,B9=keuzelijsten!$A$4)*1)</f>
        <v/>
      </c>
      <c r="L9" s="10" t="str">
        <f t="shared" si="4"/>
        <v/>
      </c>
      <c r="M9" s="10" t="str">
        <f t="shared" si="5"/>
        <v/>
      </c>
      <c r="N9" s="10" t="str">
        <f t="shared" si="6"/>
        <v/>
      </c>
      <c r="O9" s="10" t="str">
        <f t="shared" si="7"/>
        <v/>
      </c>
      <c r="P9" s="10" t="str">
        <f>IF(A9="","",OR(ISBLANK(G9),G9=keuzelijsten!$B$3,G9=keuzelijsten!$B$4,G9=keuzelijsten!$B$5)*1)</f>
        <v/>
      </c>
      <c r="Q9" s="10" t="str">
        <f>IF(A9="","",OR(ISBLANK(H9),H9=keuzelijsten!$D$3,H9=keuzelijsten!$D$4,H9=keuzelijsten!$D$5,H9=keuzelijsten!$D$6,H9=keuzelijsten!$D$7)*1)</f>
        <v/>
      </c>
      <c r="R9" s="20" t="str">
        <f t="shared" si="8"/>
        <v/>
      </c>
      <c r="S9" s="20" t="str">
        <f t="shared" si="9"/>
        <v/>
      </c>
      <c r="T9" s="20" t="str">
        <f t="shared" si="10"/>
        <v/>
      </c>
      <c r="U9" s="20" t="str">
        <f>IF(OR(A9="",ISBLANK(C9)),"",EDATE(R9,VLOOKUP(R9,keuzelijsten!$F$3:$I$11,3,1)*12+VLOOKUP(R9,keuzelijsten!$F$3:$I$11,4,1)))</f>
        <v/>
      </c>
      <c r="V9" s="20" t="str">
        <f>IF(OR(A9="",ISBLANK(C9)),"",EDATE(S9,VLOOKUP(S9,keuzelijsten!$F$3:$I$11,3,1)*12+VLOOKUP(S9,keuzelijsten!$F$3:$I$11,4,1)))</f>
        <v/>
      </c>
      <c r="W9" s="19" t="str">
        <f t="shared" si="11"/>
        <v/>
      </c>
      <c r="X9" s="19" t="str">
        <f t="shared" si="12"/>
        <v/>
      </c>
      <c r="Y9" s="19">
        <f t="shared" si="13"/>
        <v>0</v>
      </c>
      <c r="Z9" s="10" t="str">
        <f t="shared" si="14"/>
        <v xml:space="preserve"> </v>
      </c>
    </row>
    <row r="10" spans="1:26" x14ac:dyDescent="0.45">
      <c r="A10" s="7" t="str">
        <f t="shared" si="2"/>
        <v/>
      </c>
      <c r="B10" s="11"/>
      <c r="C10" s="1"/>
      <c r="D10" s="5"/>
      <c r="E10" s="6"/>
      <c r="F10" s="2"/>
      <c r="G10" s="1"/>
      <c r="H10" s="1"/>
      <c r="I10" s="12"/>
      <c r="J10" s="10" t="str">
        <f t="shared" si="3"/>
        <v/>
      </c>
      <c r="K10" s="10" t="str">
        <f>IF(A10="","",OR(ISBLANK(B10),B10=keuzelijsten!$A$3,B10=keuzelijsten!$A$4)*1)</f>
        <v/>
      </c>
      <c r="L10" s="10" t="str">
        <f t="shared" si="4"/>
        <v/>
      </c>
      <c r="M10" s="10" t="str">
        <f t="shared" si="5"/>
        <v/>
      </c>
      <c r="N10" s="10" t="str">
        <f t="shared" si="6"/>
        <v/>
      </c>
      <c r="O10" s="10" t="str">
        <f t="shared" si="7"/>
        <v/>
      </c>
      <c r="P10" s="10" t="str">
        <f>IF(A10="","",OR(ISBLANK(G10),G10=keuzelijsten!$B$3,G10=keuzelijsten!$B$4,G10=keuzelijsten!$B$5)*1)</f>
        <v/>
      </c>
      <c r="Q10" s="10" t="str">
        <f>IF(A10="","",OR(ISBLANK(H10),H10=keuzelijsten!$D$3,H10=keuzelijsten!$D$4,H10=keuzelijsten!$D$5,H10=keuzelijsten!$D$6,H10=keuzelijsten!$D$7)*1)</f>
        <v/>
      </c>
      <c r="R10" s="20" t="str">
        <f t="shared" si="8"/>
        <v/>
      </c>
      <c r="S10" s="20" t="str">
        <f t="shared" si="9"/>
        <v/>
      </c>
      <c r="T10" s="20" t="str">
        <f t="shared" si="10"/>
        <v/>
      </c>
      <c r="U10" s="20" t="str">
        <f>IF(OR(A10="",ISBLANK(C10)),"",EDATE(R10,VLOOKUP(R10,keuzelijsten!$F$3:$I$11,3,1)*12+VLOOKUP(R10,keuzelijsten!$F$3:$I$11,4,1)))</f>
        <v/>
      </c>
      <c r="V10" s="20" t="str">
        <f>IF(OR(A10="",ISBLANK(C10)),"",EDATE(S10,VLOOKUP(S10,keuzelijsten!$F$3:$I$11,3,1)*12+VLOOKUP(S10,keuzelijsten!$F$3:$I$11,4,1)))</f>
        <v/>
      </c>
      <c r="W10" s="19" t="str">
        <f t="shared" si="11"/>
        <v/>
      </c>
      <c r="X10" s="19" t="str">
        <f t="shared" si="12"/>
        <v/>
      </c>
      <c r="Y10" s="19">
        <f t="shared" si="13"/>
        <v>0</v>
      </c>
      <c r="Z10" s="10" t="str">
        <f t="shared" si="14"/>
        <v xml:space="preserve"> </v>
      </c>
    </row>
    <row r="11" spans="1:26" x14ac:dyDescent="0.45">
      <c r="A11" s="7" t="str">
        <f t="shared" si="2"/>
        <v/>
      </c>
      <c r="B11" s="11"/>
      <c r="C11" s="1"/>
      <c r="D11" s="5"/>
      <c r="E11" s="6"/>
      <c r="F11" s="2"/>
      <c r="G11" s="1"/>
      <c r="H11" s="1"/>
      <c r="I11" s="12"/>
      <c r="J11" s="10" t="str">
        <f t="shared" si="3"/>
        <v/>
      </c>
      <c r="K11" s="10" t="str">
        <f>IF(A11="","",OR(ISBLANK(B11),B11=keuzelijsten!$A$3,B11=keuzelijsten!$A$4)*1)</f>
        <v/>
      </c>
      <c r="L11" s="10" t="str">
        <f t="shared" si="4"/>
        <v/>
      </c>
      <c r="M11" s="10" t="str">
        <f t="shared" si="5"/>
        <v/>
      </c>
      <c r="N11" s="10" t="str">
        <f t="shared" si="6"/>
        <v/>
      </c>
      <c r="O11" s="10" t="str">
        <f t="shared" si="7"/>
        <v/>
      </c>
      <c r="P11" s="10" t="str">
        <f>IF(A11="","",OR(ISBLANK(G11),G11=keuzelijsten!$B$3,G11=keuzelijsten!$B$4,G11=keuzelijsten!$B$5)*1)</f>
        <v/>
      </c>
      <c r="Q11" s="10" t="str">
        <f>IF(A11="","",OR(ISBLANK(H11),H11=keuzelijsten!$D$3,H11=keuzelijsten!$D$4,H11=keuzelijsten!$D$5,H11=keuzelijsten!$D$6,H11=keuzelijsten!$D$7)*1)</f>
        <v/>
      </c>
      <c r="R11" s="20" t="str">
        <f t="shared" si="8"/>
        <v/>
      </c>
      <c r="S11" s="20" t="str">
        <f t="shared" si="9"/>
        <v/>
      </c>
      <c r="T11" s="20" t="str">
        <f t="shared" si="10"/>
        <v/>
      </c>
      <c r="U11" s="20" t="str">
        <f>IF(OR(A11="",ISBLANK(C11)),"",EDATE(R11,VLOOKUP(R11,keuzelijsten!$F$3:$I$11,3,1)*12+VLOOKUP(R11,keuzelijsten!$F$3:$I$11,4,1)))</f>
        <v/>
      </c>
      <c r="V11" s="20" t="str">
        <f>IF(OR(A11="",ISBLANK(C11)),"",EDATE(S11,VLOOKUP(S11,keuzelijsten!$F$3:$I$11,3,1)*12+VLOOKUP(S11,keuzelijsten!$F$3:$I$11,4,1)))</f>
        <v/>
      </c>
      <c r="W11" s="19" t="str">
        <f t="shared" si="11"/>
        <v/>
      </c>
      <c r="X11" s="19" t="str">
        <f t="shared" si="12"/>
        <v/>
      </c>
      <c r="Y11" s="19">
        <f t="shared" si="13"/>
        <v>0</v>
      </c>
      <c r="Z11" s="10" t="str">
        <f t="shared" si="14"/>
        <v xml:space="preserve"> </v>
      </c>
    </row>
    <row r="12" spans="1:26" x14ac:dyDescent="0.45">
      <c r="A12" s="7" t="str">
        <f t="shared" si="2"/>
        <v/>
      </c>
      <c r="B12" s="11"/>
      <c r="C12" s="1"/>
      <c r="D12" s="5"/>
      <c r="E12" s="6"/>
      <c r="F12" s="2"/>
      <c r="G12" s="1"/>
      <c r="H12" s="1"/>
      <c r="I12" s="12"/>
      <c r="J12" s="10" t="str">
        <f t="shared" si="3"/>
        <v/>
      </c>
      <c r="K12" s="10" t="str">
        <f>IF(A12="","",OR(ISBLANK(B12),B12=keuzelijsten!$A$3,B12=keuzelijsten!$A$4)*1)</f>
        <v/>
      </c>
      <c r="L12" s="10" t="str">
        <f t="shared" si="4"/>
        <v/>
      </c>
      <c r="M12" s="10" t="str">
        <f t="shared" si="5"/>
        <v/>
      </c>
      <c r="N12" s="10" t="str">
        <f t="shared" si="6"/>
        <v/>
      </c>
      <c r="O12" s="10" t="str">
        <f t="shared" si="7"/>
        <v/>
      </c>
      <c r="P12" s="10" t="str">
        <f>IF(A12="","",OR(ISBLANK(G12),G12=keuzelijsten!$B$3,G12=keuzelijsten!$B$4,G12=keuzelijsten!$B$5)*1)</f>
        <v/>
      </c>
      <c r="Q12" s="10" t="str">
        <f>IF(A12="","",OR(ISBLANK(H12),H12=keuzelijsten!$D$3,H12=keuzelijsten!$D$4,H12=keuzelijsten!$D$5,H12=keuzelijsten!$D$6,H12=keuzelijsten!$D$7)*1)</f>
        <v/>
      </c>
      <c r="R12" s="20" t="str">
        <f t="shared" si="8"/>
        <v/>
      </c>
      <c r="S12" s="20" t="str">
        <f t="shared" si="9"/>
        <v/>
      </c>
      <c r="T12" s="20" t="str">
        <f t="shared" si="10"/>
        <v/>
      </c>
      <c r="U12" s="20" t="str">
        <f>IF(OR(A12="",ISBLANK(C12)),"",EDATE(R12,VLOOKUP(R12,keuzelijsten!$F$3:$I$11,3,1)*12+VLOOKUP(R12,keuzelijsten!$F$3:$I$11,4,1)))</f>
        <v/>
      </c>
      <c r="V12" s="20" t="str">
        <f>IF(OR(A12="",ISBLANK(C12)),"",EDATE(S12,VLOOKUP(S12,keuzelijsten!$F$3:$I$11,3,1)*12+VLOOKUP(S12,keuzelijsten!$F$3:$I$11,4,1)))</f>
        <v/>
      </c>
      <c r="W12" s="19" t="str">
        <f t="shared" si="11"/>
        <v/>
      </c>
      <c r="X12" s="19" t="str">
        <f t="shared" si="12"/>
        <v/>
      </c>
      <c r="Y12" s="19">
        <f t="shared" si="13"/>
        <v>0</v>
      </c>
      <c r="Z12" s="10" t="str">
        <f t="shared" si="14"/>
        <v xml:space="preserve"> </v>
      </c>
    </row>
    <row r="13" spans="1:26" x14ac:dyDescent="0.45">
      <c r="A13" s="7" t="str">
        <f t="shared" si="2"/>
        <v/>
      </c>
      <c r="B13" s="11"/>
      <c r="C13" s="1"/>
      <c r="D13" s="5"/>
      <c r="E13" s="6"/>
      <c r="F13" s="2"/>
      <c r="G13" s="1"/>
      <c r="H13" s="1"/>
      <c r="I13" s="12"/>
      <c r="J13" s="10" t="str">
        <f t="shared" si="3"/>
        <v/>
      </c>
      <c r="K13" s="10" t="str">
        <f>IF(A13="","",OR(ISBLANK(B13),B13=keuzelijsten!$A$3,B13=keuzelijsten!$A$4)*1)</f>
        <v/>
      </c>
      <c r="L13" s="10" t="str">
        <f t="shared" si="4"/>
        <v/>
      </c>
      <c r="M13" s="10" t="str">
        <f t="shared" si="5"/>
        <v/>
      </c>
      <c r="N13" s="10" t="str">
        <f t="shared" si="6"/>
        <v/>
      </c>
      <c r="O13" s="10" t="str">
        <f t="shared" si="7"/>
        <v/>
      </c>
      <c r="P13" s="10" t="str">
        <f>IF(A13="","",OR(ISBLANK(G13),G13=keuzelijsten!$B$3,G13=keuzelijsten!$B$4,G13=keuzelijsten!$B$5)*1)</f>
        <v/>
      </c>
      <c r="Q13" s="10" t="str">
        <f>IF(A13="","",OR(ISBLANK(H13),H13=keuzelijsten!$D$3,H13=keuzelijsten!$D$4,H13=keuzelijsten!$D$5,H13=keuzelijsten!$D$6,H13=keuzelijsten!$D$7)*1)</f>
        <v/>
      </c>
      <c r="R13" s="20" t="str">
        <f t="shared" si="8"/>
        <v/>
      </c>
      <c r="S13" s="20" t="str">
        <f t="shared" si="9"/>
        <v/>
      </c>
      <c r="T13" s="20" t="str">
        <f t="shared" si="10"/>
        <v/>
      </c>
      <c r="U13" s="20" t="str">
        <f>IF(OR(A13="",ISBLANK(C13)),"",EDATE(R13,VLOOKUP(R13,keuzelijsten!$F$3:$I$11,3,1)*12+VLOOKUP(R13,keuzelijsten!$F$3:$I$11,4,1)))</f>
        <v/>
      </c>
      <c r="V13" s="20" t="str">
        <f>IF(OR(A13="",ISBLANK(C13)),"",EDATE(S13,VLOOKUP(S13,keuzelijsten!$F$3:$I$11,3,1)*12+VLOOKUP(S13,keuzelijsten!$F$3:$I$11,4,1)))</f>
        <v/>
      </c>
      <c r="W13" s="19" t="str">
        <f t="shared" si="11"/>
        <v/>
      </c>
      <c r="X13" s="19" t="str">
        <f t="shared" si="12"/>
        <v/>
      </c>
      <c r="Y13" s="19">
        <f t="shared" si="13"/>
        <v>0</v>
      </c>
      <c r="Z13" s="10" t="str">
        <f t="shared" si="14"/>
        <v xml:space="preserve"> </v>
      </c>
    </row>
    <row r="14" spans="1:26" x14ac:dyDescent="0.45">
      <c r="A14" s="7" t="str">
        <f t="shared" si="2"/>
        <v/>
      </c>
      <c r="B14" s="11"/>
      <c r="C14" s="1"/>
      <c r="D14" s="5"/>
      <c r="E14" s="6"/>
      <c r="F14" s="2"/>
      <c r="G14" s="1"/>
      <c r="H14" s="1"/>
      <c r="I14" s="12"/>
      <c r="J14" s="10" t="str">
        <f t="shared" si="3"/>
        <v/>
      </c>
      <c r="K14" s="10" t="str">
        <f>IF(A14="","",OR(ISBLANK(B14),B14=keuzelijsten!$A$3,B14=keuzelijsten!$A$4)*1)</f>
        <v/>
      </c>
      <c r="L14" s="10" t="str">
        <f t="shared" si="4"/>
        <v/>
      </c>
      <c r="M14" s="10" t="str">
        <f t="shared" si="5"/>
        <v/>
      </c>
      <c r="N14" s="10" t="str">
        <f t="shared" si="6"/>
        <v/>
      </c>
      <c r="O14" s="10" t="str">
        <f t="shared" si="7"/>
        <v/>
      </c>
      <c r="P14" s="10" t="str">
        <f>IF(A14="","",OR(ISBLANK(G14),G14=keuzelijsten!$B$3,G14=keuzelijsten!$B$4,G14=keuzelijsten!$B$5)*1)</f>
        <v/>
      </c>
      <c r="Q14" s="10" t="str">
        <f>IF(A14="","",OR(ISBLANK(H14),H14=keuzelijsten!$D$3,H14=keuzelijsten!$D$4,H14=keuzelijsten!$D$5,H14=keuzelijsten!$D$6,H14=keuzelijsten!$D$7)*1)</f>
        <v/>
      </c>
      <c r="R14" s="20" t="str">
        <f t="shared" si="8"/>
        <v/>
      </c>
      <c r="S14" s="20" t="str">
        <f t="shared" si="9"/>
        <v/>
      </c>
      <c r="T14" s="20" t="str">
        <f t="shared" si="10"/>
        <v/>
      </c>
      <c r="U14" s="20" t="str">
        <f>IF(OR(A14="",ISBLANK(C14)),"",EDATE(R14,VLOOKUP(R14,keuzelijsten!$F$3:$I$11,3,1)*12+VLOOKUP(R14,keuzelijsten!$F$3:$I$11,4,1)))</f>
        <v/>
      </c>
      <c r="V14" s="20" t="str">
        <f>IF(OR(A14="",ISBLANK(C14)),"",EDATE(S14,VLOOKUP(S14,keuzelijsten!$F$3:$I$11,3,1)*12+VLOOKUP(S14,keuzelijsten!$F$3:$I$11,4,1)))</f>
        <v/>
      </c>
      <c r="W14" s="19" t="str">
        <f t="shared" si="11"/>
        <v/>
      </c>
      <c r="X14" s="19" t="str">
        <f t="shared" si="12"/>
        <v/>
      </c>
      <c r="Y14" s="19">
        <f t="shared" si="13"/>
        <v>0</v>
      </c>
      <c r="Z14" s="10" t="str">
        <f t="shared" si="14"/>
        <v xml:space="preserve"> </v>
      </c>
    </row>
    <row r="15" spans="1:26" x14ac:dyDescent="0.45">
      <c r="A15" s="7" t="str">
        <f t="shared" si="2"/>
        <v/>
      </c>
      <c r="B15" s="11"/>
      <c r="C15" s="1"/>
      <c r="D15" s="5"/>
      <c r="E15" s="6"/>
      <c r="F15" s="2"/>
      <c r="G15" s="1"/>
      <c r="H15" s="1"/>
      <c r="I15" s="12"/>
      <c r="J15" s="10" t="str">
        <f t="shared" si="3"/>
        <v/>
      </c>
      <c r="K15" s="10" t="str">
        <f>IF(A15="","",OR(ISBLANK(B15),B15=keuzelijsten!$A$3,B15=keuzelijsten!$A$4)*1)</f>
        <v/>
      </c>
      <c r="L15" s="10" t="str">
        <f t="shared" si="4"/>
        <v/>
      </c>
      <c r="M15" s="10" t="str">
        <f t="shared" si="5"/>
        <v/>
      </c>
      <c r="N15" s="10" t="str">
        <f t="shared" si="6"/>
        <v/>
      </c>
      <c r="O15" s="10" t="str">
        <f t="shared" si="7"/>
        <v/>
      </c>
      <c r="P15" s="10" t="str">
        <f>IF(A15="","",OR(ISBLANK(G15),G15=keuzelijsten!$B$3,G15=keuzelijsten!$B$4,G15=keuzelijsten!$B$5)*1)</f>
        <v/>
      </c>
      <c r="Q15" s="10" t="str">
        <f>IF(A15="","",OR(ISBLANK(H15),H15=keuzelijsten!$D$3,H15=keuzelijsten!$D$4,H15=keuzelijsten!$D$5,H15=keuzelijsten!$D$6,H15=keuzelijsten!$D$7)*1)</f>
        <v/>
      </c>
      <c r="R15" s="20" t="str">
        <f t="shared" si="8"/>
        <v/>
      </c>
      <c r="S15" s="20" t="str">
        <f t="shared" si="9"/>
        <v/>
      </c>
      <c r="T15" s="20" t="str">
        <f t="shared" si="10"/>
        <v/>
      </c>
      <c r="U15" s="20" t="str">
        <f>IF(OR(A15="",ISBLANK(C15)),"",EDATE(R15,VLOOKUP(R15,keuzelijsten!$F$3:$I$11,3,1)*12+VLOOKUP(R15,keuzelijsten!$F$3:$I$11,4,1)))</f>
        <v/>
      </c>
      <c r="V15" s="20" t="str">
        <f>IF(OR(A15="",ISBLANK(C15)),"",EDATE(S15,VLOOKUP(S15,keuzelijsten!$F$3:$I$11,3,1)*12+VLOOKUP(S15,keuzelijsten!$F$3:$I$11,4,1)))</f>
        <v/>
      </c>
      <c r="W15" s="19" t="str">
        <f t="shared" si="11"/>
        <v/>
      </c>
      <c r="X15" s="19" t="str">
        <f t="shared" si="12"/>
        <v/>
      </c>
      <c r="Y15" s="19">
        <f t="shared" si="13"/>
        <v>0</v>
      </c>
      <c r="Z15" s="10" t="str">
        <f t="shared" si="14"/>
        <v xml:space="preserve"> </v>
      </c>
    </row>
    <row r="16" spans="1:26" x14ac:dyDescent="0.45">
      <c r="A16" s="7" t="str">
        <f t="shared" si="2"/>
        <v/>
      </c>
      <c r="B16" s="11"/>
      <c r="C16" s="1"/>
      <c r="D16" s="5"/>
      <c r="E16" s="6"/>
      <c r="F16" s="2"/>
      <c r="G16" s="1"/>
      <c r="H16" s="1"/>
      <c r="I16" s="12"/>
      <c r="J16" s="10" t="str">
        <f t="shared" si="3"/>
        <v/>
      </c>
      <c r="K16" s="10" t="str">
        <f>IF(A16="","",OR(ISBLANK(B16),B16=keuzelijsten!$A$3,B16=keuzelijsten!$A$4)*1)</f>
        <v/>
      </c>
      <c r="L16" s="10" t="str">
        <f t="shared" si="4"/>
        <v/>
      </c>
      <c r="M16" s="10" t="str">
        <f t="shared" si="5"/>
        <v/>
      </c>
      <c r="N16" s="10" t="str">
        <f t="shared" si="6"/>
        <v/>
      </c>
      <c r="O16" s="10" t="str">
        <f t="shared" si="7"/>
        <v/>
      </c>
      <c r="P16" s="10" t="str">
        <f>IF(A16="","",OR(ISBLANK(G16),G16=keuzelijsten!$B$3,G16=keuzelijsten!$B$4,G16=keuzelijsten!$B$5)*1)</f>
        <v/>
      </c>
      <c r="Q16" s="10" t="str">
        <f>IF(A16="","",OR(ISBLANK(H16),H16=keuzelijsten!$D$3,H16=keuzelijsten!$D$4,H16=keuzelijsten!$D$5,H16=keuzelijsten!$D$6,H16=keuzelijsten!$D$7)*1)</f>
        <v/>
      </c>
      <c r="R16" s="20" t="str">
        <f t="shared" si="8"/>
        <v/>
      </c>
      <c r="S16" s="20" t="str">
        <f t="shared" si="9"/>
        <v/>
      </c>
      <c r="T16" s="20" t="str">
        <f t="shared" si="10"/>
        <v/>
      </c>
      <c r="U16" s="20" t="str">
        <f>IF(OR(A16="",ISBLANK(C16)),"",EDATE(R16,VLOOKUP(R16,keuzelijsten!$F$3:$I$11,3,1)*12+VLOOKUP(R16,keuzelijsten!$F$3:$I$11,4,1)))</f>
        <v/>
      </c>
      <c r="V16" s="20" t="str">
        <f>IF(OR(A16="",ISBLANK(C16)),"",EDATE(S16,VLOOKUP(S16,keuzelijsten!$F$3:$I$11,3,1)*12+VLOOKUP(S16,keuzelijsten!$F$3:$I$11,4,1)))</f>
        <v/>
      </c>
      <c r="W16" s="19" t="str">
        <f t="shared" si="11"/>
        <v/>
      </c>
      <c r="X16" s="19" t="str">
        <f t="shared" si="12"/>
        <v/>
      </c>
      <c r="Y16" s="19">
        <f t="shared" si="13"/>
        <v>0</v>
      </c>
      <c r="Z16" s="10" t="str">
        <f t="shared" si="14"/>
        <v xml:space="preserve"> </v>
      </c>
    </row>
    <row r="17" spans="1:26" x14ac:dyDescent="0.45">
      <c r="A17" s="7" t="str">
        <f t="shared" si="2"/>
        <v/>
      </c>
      <c r="B17" s="11"/>
      <c r="C17" s="1"/>
      <c r="D17" s="5"/>
      <c r="E17" s="6"/>
      <c r="F17" s="2"/>
      <c r="G17" s="1"/>
      <c r="H17" s="1"/>
      <c r="I17" s="12"/>
      <c r="J17" s="10" t="str">
        <f t="shared" si="3"/>
        <v/>
      </c>
      <c r="K17" s="10" t="str">
        <f>IF(A17="","",OR(ISBLANK(B17),B17=keuzelijsten!$A$3,B17=keuzelijsten!$A$4)*1)</f>
        <v/>
      </c>
      <c r="L17" s="10" t="str">
        <f t="shared" si="4"/>
        <v/>
      </c>
      <c r="M17" s="10" t="str">
        <f t="shared" si="5"/>
        <v/>
      </c>
      <c r="N17" s="10" t="str">
        <f t="shared" si="6"/>
        <v/>
      </c>
      <c r="O17" s="10" t="str">
        <f t="shared" si="7"/>
        <v/>
      </c>
      <c r="P17" s="10" t="str">
        <f>IF(A17="","",OR(ISBLANK(G17),G17=keuzelijsten!$B$3,G17=keuzelijsten!$B$4,G17=keuzelijsten!$B$5)*1)</f>
        <v/>
      </c>
      <c r="Q17" s="10" t="str">
        <f>IF(A17="","",OR(ISBLANK(H17),H17=keuzelijsten!$D$3,H17=keuzelijsten!$D$4,H17=keuzelijsten!$D$5,H17=keuzelijsten!$D$6,H17=keuzelijsten!$D$7)*1)</f>
        <v/>
      </c>
      <c r="R17" s="20" t="str">
        <f t="shared" si="8"/>
        <v/>
      </c>
      <c r="S17" s="20" t="str">
        <f t="shared" si="9"/>
        <v/>
      </c>
      <c r="T17" s="20" t="str">
        <f t="shared" si="10"/>
        <v/>
      </c>
      <c r="U17" s="20" t="str">
        <f>IF(OR(A17="",ISBLANK(C17)),"",EDATE(R17,VLOOKUP(R17,keuzelijsten!$F$3:$I$11,3,1)*12+VLOOKUP(R17,keuzelijsten!$F$3:$I$11,4,1)))</f>
        <v/>
      </c>
      <c r="V17" s="20" t="str">
        <f>IF(OR(A17="",ISBLANK(C17)),"",EDATE(S17,VLOOKUP(S17,keuzelijsten!$F$3:$I$11,3,1)*12+VLOOKUP(S17,keuzelijsten!$F$3:$I$11,4,1)))</f>
        <v/>
      </c>
      <c r="W17" s="19" t="str">
        <f t="shared" si="11"/>
        <v/>
      </c>
      <c r="X17" s="19" t="str">
        <f t="shared" si="12"/>
        <v/>
      </c>
      <c r="Y17" s="19">
        <f t="shared" si="13"/>
        <v>0</v>
      </c>
      <c r="Z17" s="10" t="str">
        <f t="shared" si="14"/>
        <v xml:space="preserve"> </v>
      </c>
    </row>
    <row r="18" spans="1:26" x14ac:dyDescent="0.45">
      <c r="A18" s="7" t="str">
        <f t="shared" si="2"/>
        <v/>
      </c>
      <c r="B18" s="11"/>
      <c r="C18" s="1"/>
      <c r="D18" s="5"/>
      <c r="E18" s="6"/>
      <c r="F18" s="2"/>
      <c r="G18" s="1"/>
      <c r="H18" s="1"/>
      <c r="I18" s="12"/>
      <c r="J18" s="10" t="str">
        <f t="shared" si="3"/>
        <v/>
      </c>
      <c r="K18" s="10" t="str">
        <f>IF(A18="","",OR(ISBLANK(B18),B18=keuzelijsten!$A$3,B18=keuzelijsten!$A$4)*1)</f>
        <v/>
      </c>
      <c r="L18" s="10" t="str">
        <f t="shared" si="4"/>
        <v/>
      </c>
      <c r="M18" s="10" t="str">
        <f t="shared" si="5"/>
        <v/>
      </c>
      <c r="N18" s="10" t="str">
        <f t="shared" si="6"/>
        <v/>
      </c>
      <c r="O18" s="10" t="str">
        <f t="shared" si="7"/>
        <v/>
      </c>
      <c r="P18" s="10" t="str">
        <f>IF(A18="","",OR(ISBLANK(G18),G18=keuzelijsten!$B$3,G18=keuzelijsten!$B$4,G18=keuzelijsten!$B$5)*1)</f>
        <v/>
      </c>
      <c r="Q18" s="10" t="str">
        <f>IF(A18="","",OR(ISBLANK(H18),H18=keuzelijsten!$D$3,H18=keuzelijsten!$D$4,H18=keuzelijsten!$D$5,H18=keuzelijsten!$D$6,H18=keuzelijsten!$D$7)*1)</f>
        <v/>
      </c>
      <c r="R18" s="20" t="str">
        <f t="shared" si="8"/>
        <v/>
      </c>
      <c r="S18" s="20" t="str">
        <f t="shared" si="9"/>
        <v/>
      </c>
      <c r="T18" s="20" t="str">
        <f t="shared" si="10"/>
        <v/>
      </c>
      <c r="U18" s="20" t="str">
        <f>IF(OR(A18="",ISBLANK(C18)),"",EDATE(R18,VLOOKUP(R18,keuzelijsten!$F$3:$I$11,3,1)*12+VLOOKUP(R18,keuzelijsten!$F$3:$I$11,4,1)))</f>
        <v/>
      </c>
      <c r="V18" s="20" t="str">
        <f>IF(OR(A18="",ISBLANK(C18)),"",EDATE(S18,VLOOKUP(S18,keuzelijsten!$F$3:$I$11,3,1)*12+VLOOKUP(S18,keuzelijsten!$F$3:$I$11,4,1)))</f>
        <v/>
      </c>
      <c r="W18" s="19" t="str">
        <f t="shared" si="11"/>
        <v/>
      </c>
      <c r="X18" s="19" t="str">
        <f t="shared" si="12"/>
        <v/>
      </c>
      <c r="Y18" s="19">
        <f t="shared" si="13"/>
        <v>0</v>
      </c>
      <c r="Z18" s="10" t="str">
        <f t="shared" si="14"/>
        <v xml:space="preserve"> </v>
      </c>
    </row>
    <row r="19" spans="1:26" x14ac:dyDescent="0.45">
      <c r="A19" s="7" t="str">
        <f t="shared" si="2"/>
        <v/>
      </c>
      <c r="B19" s="11"/>
      <c r="C19" s="1"/>
      <c r="D19" s="5"/>
      <c r="E19" s="6"/>
      <c r="F19" s="2"/>
      <c r="G19" s="1"/>
      <c r="H19" s="1"/>
      <c r="I19" s="12"/>
      <c r="J19" s="10" t="str">
        <f t="shared" si="3"/>
        <v/>
      </c>
      <c r="K19" s="10" t="str">
        <f>IF(A19="","",OR(ISBLANK(B19),B19=keuzelijsten!$A$3,B19=keuzelijsten!$A$4)*1)</f>
        <v/>
      </c>
      <c r="L19" s="10" t="str">
        <f t="shared" si="4"/>
        <v/>
      </c>
      <c r="M19" s="10" t="str">
        <f t="shared" si="5"/>
        <v/>
      </c>
      <c r="N19" s="10" t="str">
        <f t="shared" si="6"/>
        <v/>
      </c>
      <c r="O19" s="10" t="str">
        <f t="shared" si="7"/>
        <v/>
      </c>
      <c r="P19" s="10" t="str">
        <f>IF(A19="","",OR(ISBLANK(G19),G19=keuzelijsten!$B$3,G19=keuzelijsten!$B$4,G19=keuzelijsten!$B$5)*1)</f>
        <v/>
      </c>
      <c r="Q19" s="10" t="str">
        <f>IF(A19="","",OR(ISBLANK(H19),H19=keuzelijsten!$D$3,H19=keuzelijsten!$D$4,H19=keuzelijsten!$D$5,H19=keuzelijsten!$D$6,H19=keuzelijsten!$D$7)*1)</f>
        <v/>
      </c>
      <c r="R19" s="20" t="str">
        <f t="shared" si="8"/>
        <v/>
      </c>
      <c r="S19" s="20" t="str">
        <f t="shared" si="9"/>
        <v/>
      </c>
      <c r="T19" s="20" t="str">
        <f t="shared" si="10"/>
        <v/>
      </c>
      <c r="U19" s="20" t="str">
        <f>IF(OR(A19="",ISBLANK(C19)),"",EDATE(R19,VLOOKUP(R19,keuzelijsten!$F$3:$I$11,3,1)*12+VLOOKUP(R19,keuzelijsten!$F$3:$I$11,4,1)))</f>
        <v/>
      </c>
      <c r="V19" s="20" t="str">
        <f>IF(OR(A19="",ISBLANK(C19)),"",EDATE(S19,VLOOKUP(S19,keuzelijsten!$F$3:$I$11,3,1)*12+VLOOKUP(S19,keuzelijsten!$F$3:$I$11,4,1)))</f>
        <v/>
      </c>
      <c r="W19" s="19" t="str">
        <f t="shared" si="11"/>
        <v/>
      </c>
      <c r="X19" s="19" t="str">
        <f t="shared" si="12"/>
        <v/>
      </c>
      <c r="Y19" s="19">
        <f t="shared" si="13"/>
        <v>0</v>
      </c>
      <c r="Z19" s="10" t="str">
        <f t="shared" si="14"/>
        <v xml:space="preserve"> </v>
      </c>
    </row>
    <row r="20" spans="1:26" x14ac:dyDescent="0.45">
      <c r="A20" s="7" t="str">
        <f t="shared" si="2"/>
        <v/>
      </c>
      <c r="B20" s="11"/>
      <c r="C20" s="1"/>
      <c r="D20" s="5"/>
      <c r="E20" s="6"/>
      <c r="F20" s="2"/>
      <c r="G20" s="1"/>
      <c r="H20" s="1"/>
      <c r="I20" s="12"/>
      <c r="J20" s="10" t="str">
        <f t="shared" si="3"/>
        <v/>
      </c>
      <c r="K20" s="10" t="str">
        <f>IF(A20="","",OR(ISBLANK(B20),B20=keuzelijsten!$A$3,B20=keuzelijsten!$A$4)*1)</f>
        <v/>
      </c>
      <c r="L20" s="10" t="str">
        <f t="shared" si="4"/>
        <v/>
      </c>
      <c r="M20" s="10" t="str">
        <f t="shared" si="5"/>
        <v/>
      </c>
      <c r="N20" s="10" t="str">
        <f t="shared" si="6"/>
        <v/>
      </c>
      <c r="O20" s="10" t="str">
        <f t="shared" si="7"/>
        <v/>
      </c>
      <c r="P20" s="10" t="str">
        <f>IF(A20="","",OR(ISBLANK(G20),G20=keuzelijsten!$B$3,G20=keuzelijsten!$B$4,G20=keuzelijsten!$B$5)*1)</f>
        <v/>
      </c>
      <c r="Q20" s="10" t="str">
        <f>IF(A20="","",OR(ISBLANK(H20),H20=keuzelijsten!$D$3,H20=keuzelijsten!$D$4,H20=keuzelijsten!$D$5,H20=keuzelijsten!$D$6,H20=keuzelijsten!$D$7)*1)</f>
        <v/>
      </c>
      <c r="R20" s="20" t="str">
        <f t="shared" si="8"/>
        <v/>
      </c>
      <c r="S20" s="20" t="str">
        <f t="shared" si="9"/>
        <v/>
      </c>
      <c r="T20" s="20" t="str">
        <f t="shared" si="10"/>
        <v/>
      </c>
      <c r="U20" s="20" t="str">
        <f>IF(OR(A20="",ISBLANK(C20)),"",EDATE(R20,VLOOKUP(R20,keuzelijsten!$F$3:$I$11,3,1)*12+VLOOKUP(R20,keuzelijsten!$F$3:$I$11,4,1)))</f>
        <v/>
      </c>
      <c r="V20" s="20" t="str">
        <f>IF(OR(A20="",ISBLANK(C20)),"",EDATE(S20,VLOOKUP(S20,keuzelijsten!$F$3:$I$11,3,1)*12+VLOOKUP(S20,keuzelijsten!$F$3:$I$11,4,1)))</f>
        <v/>
      </c>
      <c r="W20" s="19" t="str">
        <f t="shared" si="11"/>
        <v/>
      </c>
      <c r="X20" s="19" t="str">
        <f t="shared" si="12"/>
        <v/>
      </c>
      <c r="Y20" s="19">
        <f t="shared" si="13"/>
        <v>0</v>
      </c>
      <c r="Z20" s="10" t="str">
        <f t="shared" si="14"/>
        <v xml:space="preserve"> </v>
      </c>
    </row>
    <row r="21" spans="1:26" x14ac:dyDescent="0.45">
      <c r="A21" s="7" t="str">
        <f t="shared" si="2"/>
        <v/>
      </c>
      <c r="B21" s="11"/>
      <c r="C21" s="1"/>
      <c r="D21" s="5"/>
      <c r="E21" s="6"/>
      <c r="F21" s="2"/>
      <c r="G21" s="1"/>
      <c r="H21" s="1"/>
      <c r="I21" s="12"/>
      <c r="J21" s="10" t="str">
        <f t="shared" si="3"/>
        <v/>
      </c>
      <c r="K21" s="10" t="str">
        <f>IF(A21="","",OR(ISBLANK(B21),B21=keuzelijsten!$A$3,B21=keuzelijsten!$A$4)*1)</f>
        <v/>
      </c>
      <c r="L21" s="10" t="str">
        <f t="shared" si="4"/>
        <v/>
      </c>
      <c r="M21" s="10" t="str">
        <f t="shared" si="5"/>
        <v/>
      </c>
      <c r="N21" s="10" t="str">
        <f t="shared" si="6"/>
        <v/>
      </c>
      <c r="O21" s="10" t="str">
        <f t="shared" si="7"/>
        <v/>
      </c>
      <c r="P21" s="10" t="str">
        <f>IF(A21="","",OR(ISBLANK(G21),G21=keuzelijsten!$B$3,G21=keuzelijsten!$B$4,G21=keuzelijsten!$B$5)*1)</f>
        <v/>
      </c>
      <c r="Q21" s="10" t="str">
        <f>IF(A21="","",OR(ISBLANK(H21),H21=keuzelijsten!$D$3,H21=keuzelijsten!$D$4,H21=keuzelijsten!$D$5,H21=keuzelijsten!$D$6,H21=keuzelijsten!$D$7)*1)</f>
        <v/>
      </c>
      <c r="R21" s="20" t="str">
        <f t="shared" si="8"/>
        <v/>
      </c>
      <c r="S21" s="20" t="str">
        <f t="shared" si="9"/>
        <v/>
      </c>
      <c r="T21" s="20" t="str">
        <f t="shared" si="10"/>
        <v/>
      </c>
      <c r="U21" s="20" t="str">
        <f>IF(OR(A21="",ISBLANK(C21)),"",EDATE(R21,VLOOKUP(R21,keuzelijsten!$F$3:$I$11,3,1)*12+VLOOKUP(R21,keuzelijsten!$F$3:$I$11,4,1)))</f>
        <v/>
      </c>
      <c r="V21" s="20" t="str">
        <f>IF(OR(A21="",ISBLANK(C21)),"",EDATE(S21,VLOOKUP(S21,keuzelijsten!$F$3:$I$11,3,1)*12+VLOOKUP(S21,keuzelijsten!$F$3:$I$11,4,1)))</f>
        <v/>
      </c>
      <c r="W21" s="19" t="str">
        <f t="shared" si="11"/>
        <v/>
      </c>
      <c r="X21" s="19" t="str">
        <f t="shared" si="12"/>
        <v/>
      </c>
      <c r="Y21" s="19">
        <f t="shared" si="13"/>
        <v>0</v>
      </c>
      <c r="Z21" s="10" t="str">
        <f t="shared" si="14"/>
        <v xml:space="preserve"> </v>
      </c>
    </row>
    <row r="22" spans="1:26" x14ac:dyDescent="0.45">
      <c r="A22" s="7" t="str">
        <f t="shared" si="2"/>
        <v/>
      </c>
      <c r="B22" s="11"/>
      <c r="C22" s="1"/>
      <c r="D22" s="5"/>
      <c r="E22" s="6"/>
      <c r="F22" s="2"/>
      <c r="G22" s="1"/>
      <c r="H22" s="1"/>
      <c r="I22" s="12"/>
      <c r="J22" s="10" t="str">
        <f t="shared" si="3"/>
        <v/>
      </c>
      <c r="K22" s="10" t="str">
        <f>IF(A22="","",OR(ISBLANK(B22),B22=keuzelijsten!$A$3,B22=keuzelijsten!$A$4)*1)</f>
        <v/>
      </c>
      <c r="L22" s="10" t="str">
        <f t="shared" si="4"/>
        <v/>
      </c>
      <c r="M22" s="10" t="str">
        <f t="shared" si="5"/>
        <v/>
      </c>
      <c r="N22" s="10" t="str">
        <f t="shared" si="6"/>
        <v/>
      </c>
      <c r="O22" s="10" t="str">
        <f t="shared" si="7"/>
        <v/>
      </c>
      <c r="P22" s="10" t="str">
        <f>IF(A22="","",OR(ISBLANK(G22),G22=keuzelijsten!$B$3,G22=keuzelijsten!$B$4,G22=keuzelijsten!$B$5)*1)</f>
        <v/>
      </c>
      <c r="Q22" s="10" t="str">
        <f>IF(A22="","",OR(ISBLANK(H22),H22=keuzelijsten!$D$3,H22=keuzelijsten!$D$4,H22=keuzelijsten!$D$5,H22=keuzelijsten!$D$6,H22=keuzelijsten!$D$7)*1)</f>
        <v/>
      </c>
      <c r="R22" s="20" t="str">
        <f t="shared" si="8"/>
        <v/>
      </c>
      <c r="S22" s="20" t="str">
        <f t="shared" si="9"/>
        <v/>
      </c>
      <c r="T22" s="20" t="str">
        <f t="shared" si="10"/>
        <v/>
      </c>
      <c r="U22" s="20" t="str">
        <f>IF(OR(A22="",ISBLANK(C22)),"",EDATE(R22,VLOOKUP(R22,keuzelijsten!$F$3:$I$11,3,1)*12+VLOOKUP(R22,keuzelijsten!$F$3:$I$11,4,1)))</f>
        <v/>
      </c>
      <c r="V22" s="20" t="str">
        <f>IF(OR(A22="",ISBLANK(C22)),"",EDATE(S22,VLOOKUP(S22,keuzelijsten!$F$3:$I$11,3,1)*12+VLOOKUP(S22,keuzelijsten!$F$3:$I$11,4,1)))</f>
        <v/>
      </c>
      <c r="W22" s="19" t="str">
        <f t="shared" si="11"/>
        <v/>
      </c>
      <c r="X22" s="19" t="str">
        <f t="shared" si="12"/>
        <v/>
      </c>
      <c r="Y22" s="19">
        <f t="shared" si="13"/>
        <v>0</v>
      </c>
      <c r="Z22" s="10" t="str">
        <f t="shared" si="14"/>
        <v xml:space="preserve"> </v>
      </c>
    </row>
    <row r="23" spans="1:26" x14ac:dyDescent="0.45">
      <c r="A23" s="7" t="str">
        <f t="shared" si="2"/>
        <v/>
      </c>
      <c r="B23" s="11"/>
      <c r="C23" s="1"/>
      <c r="D23" s="5"/>
      <c r="E23" s="6"/>
      <c r="F23" s="2"/>
      <c r="G23" s="1"/>
      <c r="H23" s="1"/>
      <c r="I23" s="12"/>
      <c r="J23" s="10" t="str">
        <f t="shared" si="3"/>
        <v/>
      </c>
      <c r="K23" s="10" t="str">
        <f>IF(A23="","",OR(ISBLANK(B23),B23=keuzelijsten!$A$3,B23=keuzelijsten!$A$4)*1)</f>
        <v/>
      </c>
      <c r="L23" s="10" t="str">
        <f t="shared" si="4"/>
        <v/>
      </c>
      <c r="M23" s="10" t="str">
        <f t="shared" si="5"/>
        <v/>
      </c>
      <c r="N23" s="10" t="str">
        <f t="shared" si="6"/>
        <v/>
      </c>
      <c r="O23" s="10" t="str">
        <f t="shared" si="7"/>
        <v/>
      </c>
      <c r="P23" s="10" t="str">
        <f>IF(A23="","",OR(ISBLANK(G23),G23=keuzelijsten!$B$3,G23=keuzelijsten!$B$4,G23=keuzelijsten!$B$5)*1)</f>
        <v/>
      </c>
      <c r="Q23" s="10" t="str">
        <f>IF(A23="","",OR(ISBLANK(H23),H23=keuzelijsten!$D$3,H23=keuzelijsten!$D$4,H23=keuzelijsten!$D$5,H23=keuzelijsten!$D$6,H23=keuzelijsten!$D$7)*1)</f>
        <v/>
      </c>
      <c r="R23" s="20" t="str">
        <f t="shared" si="8"/>
        <v/>
      </c>
      <c r="S23" s="20" t="str">
        <f t="shared" si="9"/>
        <v/>
      </c>
      <c r="T23" s="20" t="str">
        <f t="shared" si="10"/>
        <v/>
      </c>
      <c r="U23" s="20" t="str">
        <f>IF(OR(A23="",ISBLANK(C23)),"",EDATE(R23,VLOOKUP(R23,keuzelijsten!$F$3:$I$11,3,1)*12+VLOOKUP(R23,keuzelijsten!$F$3:$I$11,4,1)))</f>
        <v/>
      </c>
      <c r="V23" s="20" t="str">
        <f>IF(OR(A23="",ISBLANK(C23)),"",EDATE(S23,VLOOKUP(S23,keuzelijsten!$F$3:$I$11,3,1)*12+VLOOKUP(S23,keuzelijsten!$F$3:$I$11,4,1)))</f>
        <v/>
      </c>
      <c r="W23" s="19" t="str">
        <f t="shared" si="11"/>
        <v/>
      </c>
      <c r="X23" s="19" t="str">
        <f t="shared" si="12"/>
        <v/>
      </c>
      <c r="Y23" s="19">
        <f t="shared" si="13"/>
        <v>0</v>
      </c>
      <c r="Z23" s="10" t="str">
        <f t="shared" si="14"/>
        <v xml:space="preserve"> </v>
      </c>
    </row>
    <row r="24" spans="1:26" x14ac:dyDescent="0.45">
      <c r="A24" s="7" t="str">
        <f t="shared" si="2"/>
        <v/>
      </c>
      <c r="B24" s="11"/>
      <c r="C24" s="1"/>
      <c r="D24" s="5"/>
      <c r="E24" s="6"/>
      <c r="F24" s="2"/>
      <c r="G24" s="1"/>
      <c r="H24" s="1"/>
      <c r="I24" s="12"/>
      <c r="J24" s="10" t="str">
        <f t="shared" si="3"/>
        <v/>
      </c>
      <c r="K24" s="10" t="str">
        <f>IF(A24="","",OR(ISBLANK(B24),B24=keuzelijsten!$A$3,B24=keuzelijsten!$A$4)*1)</f>
        <v/>
      </c>
      <c r="L24" s="10" t="str">
        <f t="shared" si="4"/>
        <v/>
      </c>
      <c r="M24" s="10" t="str">
        <f t="shared" si="5"/>
        <v/>
      </c>
      <c r="N24" s="10" t="str">
        <f t="shared" si="6"/>
        <v/>
      </c>
      <c r="O24" s="10" t="str">
        <f t="shared" si="7"/>
        <v/>
      </c>
      <c r="P24" s="10" t="str">
        <f>IF(A24="","",OR(ISBLANK(G24),G24=keuzelijsten!$B$3,G24=keuzelijsten!$B$4,G24=keuzelijsten!$B$5)*1)</f>
        <v/>
      </c>
      <c r="Q24" s="10" t="str">
        <f>IF(A24="","",OR(ISBLANK(H24),H24=keuzelijsten!$D$3,H24=keuzelijsten!$D$4,H24=keuzelijsten!$D$5,H24=keuzelijsten!$D$6,H24=keuzelijsten!$D$7)*1)</f>
        <v/>
      </c>
      <c r="R24" s="20" t="str">
        <f t="shared" si="8"/>
        <v/>
      </c>
      <c r="S24" s="20" t="str">
        <f t="shared" si="9"/>
        <v/>
      </c>
      <c r="T24" s="20" t="str">
        <f t="shared" si="10"/>
        <v/>
      </c>
      <c r="U24" s="20" t="str">
        <f>IF(OR(A24="",ISBLANK(C24)),"",EDATE(R24,VLOOKUP(R24,keuzelijsten!$F$3:$I$11,3,1)*12+VLOOKUP(R24,keuzelijsten!$F$3:$I$11,4,1)))</f>
        <v/>
      </c>
      <c r="V24" s="20" t="str">
        <f>IF(OR(A24="",ISBLANK(C24)),"",EDATE(S24,VLOOKUP(S24,keuzelijsten!$F$3:$I$11,3,1)*12+VLOOKUP(S24,keuzelijsten!$F$3:$I$11,4,1)))</f>
        <v/>
      </c>
      <c r="W24" s="19" t="str">
        <f t="shared" si="11"/>
        <v/>
      </c>
      <c r="X24" s="19" t="str">
        <f t="shared" si="12"/>
        <v/>
      </c>
      <c r="Y24" s="19">
        <f t="shared" si="13"/>
        <v>0</v>
      </c>
      <c r="Z24" s="10" t="str">
        <f t="shared" si="14"/>
        <v xml:space="preserve"> </v>
      </c>
    </row>
    <row r="25" spans="1:26" x14ac:dyDescent="0.45">
      <c r="A25" s="7" t="str">
        <f t="shared" si="2"/>
        <v/>
      </c>
      <c r="B25" s="11"/>
      <c r="C25" s="1"/>
      <c r="D25" s="5"/>
      <c r="E25" s="6"/>
      <c r="F25" s="2"/>
      <c r="G25" s="1"/>
      <c r="H25" s="1"/>
      <c r="I25" s="12"/>
      <c r="J25" s="10" t="str">
        <f t="shared" si="3"/>
        <v/>
      </c>
      <c r="K25" s="10" t="str">
        <f>IF(A25="","",OR(ISBLANK(B25),B25=keuzelijsten!$A$3,B25=keuzelijsten!$A$4)*1)</f>
        <v/>
      </c>
      <c r="L25" s="10" t="str">
        <f t="shared" si="4"/>
        <v/>
      </c>
      <c r="M25" s="10" t="str">
        <f t="shared" si="5"/>
        <v/>
      </c>
      <c r="N25" s="10" t="str">
        <f t="shared" si="6"/>
        <v/>
      </c>
      <c r="O25" s="10" t="str">
        <f t="shared" si="7"/>
        <v/>
      </c>
      <c r="P25" s="10" t="str">
        <f>IF(A25="","",OR(ISBLANK(G25),G25=keuzelijsten!$B$3,G25=keuzelijsten!$B$4,G25=keuzelijsten!$B$5)*1)</f>
        <v/>
      </c>
      <c r="Q25" s="10" t="str">
        <f>IF(A25="","",OR(ISBLANK(H25),H25=keuzelijsten!$D$3,H25=keuzelijsten!$D$4,H25=keuzelijsten!$D$5,H25=keuzelijsten!$D$6,H25=keuzelijsten!$D$7)*1)</f>
        <v/>
      </c>
      <c r="R25" s="20" t="str">
        <f t="shared" si="8"/>
        <v/>
      </c>
      <c r="S25" s="20" t="str">
        <f t="shared" si="9"/>
        <v/>
      </c>
      <c r="T25" s="20" t="str">
        <f t="shared" si="10"/>
        <v/>
      </c>
      <c r="U25" s="20" t="str">
        <f>IF(OR(A25="",ISBLANK(C25)),"",EDATE(R25,VLOOKUP(R25,keuzelijsten!$F$3:$I$11,3,1)*12+VLOOKUP(R25,keuzelijsten!$F$3:$I$11,4,1)))</f>
        <v/>
      </c>
      <c r="V25" s="20" t="str">
        <f>IF(OR(A25="",ISBLANK(C25)),"",EDATE(S25,VLOOKUP(S25,keuzelijsten!$F$3:$I$11,3,1)*12+VLOOKUP(S25,keuzelijsten!$F$3:$I$11,4,1)))</f>
        <v/>
      </c>
      <c r="W25" s="19" t="str">
        <f t="shared" si="11"/>
        <v/>
      </c>
      <c r="X25" s="19" t="str">
        <f t="shared" si="12"/>
        <v/>
      </c>
      <c r="Y25" s="19">
        <f t="shared" si="13"/>
        <v>0</v>
      </c>
      <c r="Z25" s="10" t="str">
        <f t="shared" si="14"/>
        <v xml:space="preserve"> </v>
      </c>
    </row>
    <row r="26" spans="1:26" x14ac:dyDescent="0.45">
      <c r="A26" s="7" t="str">
        <f t="shared" si="2"/>
        <v/>
      </c>
      <c r="B26" s="11"/>
      <c r="C26" s="1"/>
      <c r="D26" s="5"/>
      <c r="E26" s="6"/>
      <c r="F26" s="2"/>
      <c r="G26" s="1"/>
      <c r="H26" s="1"/>
      <c r="I26" s="12"/>
      <c r="J26" s="10" t="str">
        <f t="shared" si="3"/>
        <v/>
      </c>
      <c r="K26" s="10" t="str">
        <f>IF(A26="","",OR(ISBLANK(B26),B26=keuzelijsten!$A$3,B26=keuzelijsten!$A$4)*1)</f>
        <v/>
      </c>
      <c r="L26" s="10" t="str">
        <f t="shared" si="4"/>
        <v/>
      </c>
      <c r="M26" s="10" t="str">
        <f t="shared" si="5"/>
        <v/>
      </c>
      <c r="N26" s="10" t="str">
        <f t="shared" si="6"/>
        <v/>
      </c>
      <c r="O26" s="10" t="str">
        <f t="shared" si="7"/>
        <v/>
      </c>
      <c r="P26" s="10" t="str">
        <f>IF(A26="","",OR(ISBLANK(G26),G26=keuzelijsten!$B$3,G26=keuzelijsten!$B$4,G26=keuzelijsten!$B$5)*1)</f>
        <v/>
      </c>
      <c r="Q26" s="10" t="str">
        <f>IF(A26="","",OR(ISBLANK(H26),H26=keuzelijsten!$D$3,H26=keuzelijsten!$D$4,H26=keuzelijsten!$D$5,H26=keuzelijsten!$D$6,H26=keuzelijsten!$D$7)*1)</f>
        <v/>
      </c>
      <c r="R26" s="20" t="str">
        <f t="shared" si="8"/>
        <v/>
      </c>
      <c r="S26" s="20" t="str">
        <f t="shared" si="9"/>
        <v/>
      </c>
      <c r="T26" s="20" t="str">
        <f t="shared" si="10"/>
        <v/>
      </c>
      <c r="U26" s="20" t="str">
        <f>IF(OR(A26="",ISBLANK(C26)),"",EDATE(R26,VLOOKUP(R26,keuzelijsten!$F$3:$I$11,3,1)*12+VLOOKUP(R26,keuzelijsten!$F$3:$I$11,4,1)))</f>
        <v/>
      </c>
      <c r="V26" s="20" t="str">
        <f>IF(OR(A26="",ISBLANK(C26)),"",EDATE(S26,VLOOKUP(S26,keuzelijsten!$F$3:$I$11,3,1)*12+VLOOKUP(S26,keuzelijsten!$F$3:$I$11,4,1)))</f>
        <v/>
      </c>
      <c r="W26" s="19" t="str">
        <f t="shared" si="11"/>
        <v/>
      </c>
      <c r="X26" s="19" t="str">
        <f t="shared" si="12"/>
        <v/>
      </c>
      <c r="Y26" s="19">
        <f t="shared" si="13"/>
        <v>0</v>
      </c>
      <c r="Z26" s="10" t="str">
        <f t="shared" si="14"/>
        <v xml:space="preserve"> </v>
      </c>
    </row>
    <row r="27" spans="1:26" x14ac:dyDescent="0.45">
      <c r="A27" s="7" t="str">
        <f t="shared" si="2"/>
        <v/>
      </c>
      <c r="B27" s="11"/>
      <c r="C27" s="1"/>
      <c r="D27" s="5"/>
      <c r="E27" s="6"/>
      <c r="F27" s="2"/>
      <c r="G27" s="1"/>
      <c r="H27" s="1"/>
      <c r="I27" s="12"/>
      <c r="J27" s="10" t="str">
        <f t="shared" si="3"/>
        <v/>
      </c>
      <c r="K27" s="10" t="str">
        <f>IF(A27="","",OR(ISBLANK(B27),B27=keuzelijsten!$A$3,B27=keuzelijsten!$A$4)*1)</f>
        <v/>
      </c>
      <c r="L27" s="10" t="str">
        <f t="shared" si="4"/>
        <v/>
      </c>
      <c r="M27" s="10" t="str">
        <f t="shared" si="5"/>
        <v/>
      </c>
      <c r="N27" s="10" t="str">
        <f t="shared" si="6"/>
        <v/>
      </c>
      <c r="O27" s="10" t="str">
        <f t="shared" si="7"/>
        <v/>
      </c>
      <c r="P27" s="10" t="str">
        <f>IF(A27="","",OR(ISBLANK(G27),G27=keuzelijsten!$B$3,G27=keuzelijsten!$B$4,G27=keuzelijsten!$B$5)*1)</f>
        <v/>
      </c>
      <c r="Q27" s="10" t="str">
        <f>IF(A27="","",OR(ISBLANK(H27),H27=keuzelijsten!$D$3,H27=keuzelijsten!$D$4,H27=keuzelijsten!$D$5,H27=keuzelijsten!$D$6,H27=keuzelijsten!$D$7)*1)</f>
        <v/>
      </c>
      <c r="R27" s="20" t="str">
        <f t="shared" si="8"/>
        <v/>
      </c>
      <c r="S27" s="20" t="str">
        <f t="shared" si="9"/>
        <v/>
      </c>
      <c r="T27" s="20" t="str">
        <f t="shared" si="10"/>
        <v/>
      </c>
      <c r="U27" s="20" t="str">
        <f>IF(OR(A27="",ISBLANK(C27)),"",EDATE(R27,VLOOKUP(R27,keuzelijsten!$F$3:$I$11,3,1)*12+VLOOKUP(R27,keuzelijsten!$F$3:$I$11,4,1)))</f>
        <v/>
      </c>
      <c r="V27" s="20" t="str">
        <f>IF(OR(A27="",ISBLANK(C27)),"",EDATE(S27,VLOOKUP(S27,keuzelijsten!$F$3:$I$11,3,1)*12+VLOOKUP(S27,keuzelijsten!$F$3:$I$11,4,1)))</f>
        <v/>
      </c>
      <c r="W27" s="19" t="str">
        <f t="shared" si="11"/>
        <v/>
      </c>
      <c r="X27" s="19" t="str">
        <f t="shared" si="12"/>
        <v/>
      </c>
      <c r="Y27" s="19">
        <f t="shared" si="13"/>
        <v>0</v>
      </c>
      <c r="Z27" s="10" t="str">
        <f t="shared" si="14"/>
        <v xml:space="preserve"> </v>
      </c>
    </row>
    <row r="28" spans="1:26" x14ac:dyDescent="0.45">
      <c r="A28" s="7" t="str">
        <f t="shared" si="2"/>
        <v/>
      </c>
      <c r="B28" s="11"/>
      <c r="C28" s="1"/>
      <c r="D28" s="5"/>
      <c r="E28" s="6"/>
      <c r="F28" s="2"/>
      <c r="G28" s="1"/>
      <c r="H28" s="1"/>
      <c r="I28" s="12"/>
      <c r="J28" s="10" t="str">
        <f t="shared" si="3"/>
        <v/>
      </c>
      <c r="K28" s="10" t="str">
        <f>IF(A28="","",OR(ISBLANK(B28),B28=keuzelijsten!$A$3,B28=keuzelijsten!$A$4)*1)</f>
        <v/>
      </c>
      <c r="L28" s="10" t="str">
        <f t="shared" si="4"/>
        <v/>
      </c>
      <c r="M28" s="10" t="str">
        <f t="shared" si="5"/>
        <v/>
      </c>
      <c r="N28" s="10" t="str">
        <f t="shared" si="6"/>
        <v/>
      </c>
      <c r="O28" s="10" t="str">
        <f t="shared" si="7"/>
        <v/>
      </c>
      <c r="P28" s="10" t="str">
        <f>IF(A28="","",OR(ISBLANK(G28),G28=keuzelijsten!$B$3,G28=keuzelijsten!$B$4,G28=keuzelijsten!$B$5)*1)</f>
        <v/>
      </c>
      <c r="Q28" s="10" t="str">
        <f>IF(A28="","",OR(ISBLANK(H28),H28=keuzelijsten!$D$3,H28=keuzelijsten!$D$4,H28=keuzelijsten!$D$5,H28=keuzelijsten!$D$6,H28=keuzelijsten!$D$7)*1)</f>
        <v/>
      </c>
      <c r="R28" s="20" t="str">
        <f t="shared" si="8"/>
        <v/>
      </c>
      <c r="S28" s="20" t="str">
        <f t="shared" si="9"/>
        <v/>
      </c>
      <c r="T28" s="20" t="str">
        <f t="shared" si="10"/>
        <v/>
      </c>
      <c r="U28" s="20" t="str">
        <f>IF(OR(A28="",ISBLANK(C28)),"",EDATE(R28,VLOOKUP(R28,keuzelijsten!$F$3:$I$11,3,1)*12+VLOOKUP(R28,keuzelijsten!$F$3:$I$11,4,1)))</f>
        <v/>
      </c>
      <c r="V28" s="20" t="str">
        <f>IF(OR(A28="",ISBLANK(C28)),"",EDATE(S28,VLOOKUP(S28,keuzelijsten!$F$3:$I$11,3,1)*12+VLOOKUP(S28,keuzelijsten!$F$3:$I$11,4,1)))</f>
        <v/>
      </c>
      <c r="W28" s="19" t="str">
        <f t="shared" si="11"/>
        <v/>
      </c>
      <c r="X28" s="19" t="str">
        <f t="shared" si="12"/>
        <v/>
      </c>
      <c r="Y28" s="19">
        <f t="shared" si="13"/>
        <v>0</v>
      </c>
      <c r="Z28" s="10" t="str">
        <f t="shared" si="14"/>
        <v xml:space="preserve"> </v>
      </c>
    </row>
    <row r="29" spans="1:26" x14ac:dyDescent="0.45">
      <c r="A29" s="7" t="str">
        <f t="shared" si="2"/>
        <v/>
      </c>
      <c r="B29" s="11"/>
      <c r="C29" s="1"/>
      <c r="D29" s="5"/>
      <c r="E29" s="6"/>
      <c r="F29" s="2"/>
      <c r="G29" s="1"/>
      <c r="H29" s="1"/>
      <c r="I29" s="12"/>
      <c r="J29" s="10" t="str">
        <f t="shared" si="3"/>
        <v/>
      </c>
      <c r="K29" s="10" t="str">
        <f>IF(A29="","",OR(ISBLANK(B29),B29=keuzelijsten!$A$3,B29=keuzelijsten!$A$4)*1)</f>
        <v/>
      </c>
      <c r="L29" s="10" t="str">
        <f t="shared" si="4"/>
        <v/>
      </c>
      <c r="M29" s="10" t="str">
        <f t="shared" si="5"/>
        <v/>
      </c>
      <c r="N29" s="10" t="str">
        <f t="shared" si="6"/>
        <v/>
      </c>
      <c r="O29" s="10" t="str">
        <f t="shared" si="7"/>
        <v/>
      </c>
      <c r="P29" s="10" t="str">
        <f>IF(A29="","",OR(ISBLANK(G29),G29=keuzelijsten!$B$3,G29=keuzelijsten!$B$4,G29=keuzelijsten!$B$5)*1)</f>
        <v/>
      </c>
      <c r="Q29" s="10" t="str">
        <f>IF(A29="","",OR(ISBLANK(H29),H29=keuzelijsten!$D$3,H29=keuzelijsten!$D$4,H29=keuzelijsten!$D$5,H29=keuzelijsten!$D$6,H29=keuzelijsten!$D$7)*1)</f>
        <v/>
      </c>
      <c r="R29" s="20" t="str">
        <f t="shared" si="8"/>
        <v/>
      </c>
      <c r="S29" s="20" t="str">
        <f t="shared" si="9"/>
        <v/>
      </c>
      <c r="T29" s="20" t="str">
        <f t="shared" si="10"/>
        <v/>
      </c>
      <c r="U29" s="20" t="str">
        <f>IF(OR(A29="",ISBLANK(C29)),"",EDATE(R29,VLOOKUP(R29,keuzelijsten!$F$3:$I$11,3,1)*12+VLOOKUP(R29,keuzelijsten!$F$3:$I$11,4,1)))</f>
        <v/>
      </c>
      <c r="V29" s="20" t="str">
        <f>IF(OR(A29="",ISBLANK(C29)),"",EDATE(S29,VLOOKUP(S29,keuzelijsten!$F$3:$I$11,3,1)*12+VLOOKUP(S29,keuzelijsten!$F$3:$I$11,4,1)))</f>
        <v/>
      </c>
      <c r="W29" s="19" t="str">
        <f t="shared" si="11"/>
        <v/>
      </c>
      <c r="X29" s="19" t="str">
        <f t="shared" si="12"/>
        <v/>
      </c>
      <c r="Y29" s="19">
        <f t="shared" si="13"/>
        <v>0</v>
      </c>
      <c r="Z29" s="10" t="str">
        <f t="shared" si="14"/>
        <v xml:space="preserve"> </v>
      </c>
    </row>
    <row r="30" spans="1:26" x14ac:dyDescent="0.45">
      <c r="A30" s="7" t="str">
        <f t="shared" si="2"/>
        <v/>
      </c>
      <c r="B30" s="11"/>
      <c r="C30" s="1"/>
      <c r="D30" s="5"/>
      <c r="E30" s="6"/>
      <c r="F30" s="2"/>
      <c r="G30" s="1"/>
      <c r="H30" s="1"/>
      <c r="I30" s="12"/>
      <c r="J30" s="10" t="str">
        <f t="shared" si="3"/>
        <v/>
      </c>
      <c r="K30" s="10" t="str">
        <f>IF(A30="","",OR(ISBLANK(B30),B30=keuzelijsten!$A$3,B30=keuzelijsten!$A$4)*1)</f>
        <v/>
      </c>
      <c r="L30" s="10" t="str">
        <f t="shared" si="4"/>
        <v/>
      </c>
      <c r="M30" s="10" t="str">
        <f t="shared" si="5"/>
        <v/>
      </c>
      <c r="N30" s="10" t="str">
        <f t="shared" si="6"/>
        <v/>
      </c>
      <c r="O30" s="10" t="str">
        <f t="shared" si="7"/>
        <v/>
      </c>
      <c r="P30" s="10" t="str">
        <f>IF(A30="","",OR(ISBLANK(G30),G30=keuzelijsten!$B$3,G30=keuzelijsten!$B$4,G30=keuzelijsten!$B$5)*1)</f>
        <v/>
      </c>
      <c r="Q30" s="10" t="str">
        <f>IF(A30="","",OR(ISBLANK(H30),H30=keuzelijsten!$D$3,H30=keuzelijsten!$D$4,H30=keuzelijsten!$D$5,H30=keuzelijsten!$D$6,H30=keuzelijsten!$D$7)*1)</f>
        <v/>
      </c>
      <c r="R30" s="20" t="str">
        <f t="shared" si="8"/>
        <v/>
      </c>
      <c r="S30" s="20" t="str">
        <f t="shared" si="9"/>
        <v/>
      </c>
      <c r="T30" s="20" t="str">
        <f t="shared" si="10"/>
        <v/>
      </c>
      <c r="U30" s="20" t="str">
        <f>IF(OR(A30="",ISBLANK(C30)),"",EDATE(R30,VLOOKUP(R30,keuzelijsten!$F$3:$I$11,3,1)*12+VLOOKUP(R30,keuzelijsten!$F$3:$I$11,4,1)))</f>
        <v/>
      </c>
      <c r="V30" s="20" t="str">
        <f>IF(OR(A30="",ISBLANK(C30)),"",EDATE(S30,VLOOKUP(S30,keuzelijsten!$F$3:$I$11,3,1)*12+VLOOKUP(S30,keuzelijsten!$F$3:$I$11,4,1)))</f>
        <v/>
      </c>
      <c r="W30" s="19" t="str">
        <f t="shared" si="11"/>
        <v/>
      </c>
      <c r="X30" s="19" t="str">
        <f t="shared" si="12"/>
        <v/>
      </c>
      <c r="Y30" s="19">
        <f t="shared" si="13"/>
        <v>0</v>
      </c>
      <c r="Z30" s="10" t="str">
        <f t="shared" si="14"/>
        <v xml:space="preserve"> </v>
      </c>
    </row>
    <row r="31" spans="1:26" x14ac:dyDescent="0.45">
      <c r="A31" s="7" t="str">
        <f t="shared" si="2"/>
        <v/>
      </c>
      <c r="B31" s="11"/>
      <c r="C31" s="1"/>
      <c r="D31" s="5"/>
      <c r="E31" s="6"/>
      <c r="F31" s="2"/>
      <c r="G31" s="1"/>
      <c r="H31" s="1"/>
      <c r="I31" s="12"/>
      <c r="J31" s="10" t="str">
        <f t="shared" si="3"/>
        <v/>
      </c>
      <c r="K31" s="10" t="str">
        <f>IF(A31="","",OR(ISBLANK(B31),B31=keuzelijsten!$A$3,B31=keuzelijsten!$A$4)*1)</f>
        <v/>
      </c>
      <c r="L31" s="10" t="str">
        <f t="shared" si="4"/>
        <v/>
      </c>
      <c r="M31" s="10" t="str">
        <f t="shared" si="5"/>
        <v/>
      </c>
      <c r="N31" s="10" t="str">
        <f t="shared" si="6"/>
        <v/>
      </c>
      <c r="O31" s="10" t="str">
        <f t="shared" si="7"/>
        <v/>
      </c>
      <c r="P31" s="10" t="str">
        <f>IF(A31="","",OR(ISBLANK(G31),G31=keuzelijsten!$B$3,G31=keuzelijsten!$B$4,G31=keuzelijsten!$B$5)*1)</f>
        <v/>
      </c>
      <c r="Q31" s="10" t="str">
        <f>IF(A31="","",OR(ISBLANK(H31),H31=keuzelijsten!$D$3,H31=keuzelijsten!$D$4,H31=keuzelijsten!$D$5,H31=keuzelijsten!$D$6,H31=keuzelijsten!$D$7)*1)</f>
        <v/>
      </c>
      <c r="R31" s="20" t="str">
        <f t="shared" si="8"/>
        <v/>
      </c>
      <c r="S31" s="20" t="str">
        <f t="shared" si="9"/>
        <v/>
      </c>
      <c r="T31" s="20" t="str">
        <f t="shared" si="10"/>
        <v/>
      </c>
      <c r="U31" s="20" t="str">
        <f>IF(OR(A31="",ISBLANK(C31)),"",EDATE(R31,VLOOKUP(R31,keuzelijsten!$F$3:$I$11,3,1)*12+VLOOKUP(R31,keuzelijsten!$F$3:$I$11,4,1)))</f>
        <v/>
      </c>
      <c r="V31" s="20" t="str">
        <f>IF(OR(A31="",ISBLANK(C31)),"",EDATE(S31,VLOOKUP(S31,keuzelijsten!$F$3:$I$11,3,1)*12+VLOOKUP(S31,keuzelijsten!$F$3:$I$11,4,1)))</f>
        <v/>
      </c>
      <c r="W31" s="19" t="str">
        <f t="shared" si="11"/>
        <v/>
      </c>
      <c r="X31" s="19" t="str">
        <f t="shared" si="12"/>
        <v/>
      </c>
      <c r="Y31" s="19">
        <f t="shared" si="13"/>
        <v>0</v>
      </c>
      <c r="Z31" s="10" t="str">
        <f t="shared" si="14"/>
        <v xml:space="preserve"> </v>
      </c>
    </row>
    <row r="32" spans="1:26" x14ac:dyDescent="0.45">
      <c r="A32" s="7" t="str">
        <f t="shared" si="2"/>
        <v/>
      </c>
      <c r="B32" s="11"/>
      <c r="C32" s="1"/>
      <c r="D32" s="5"/>
      <c r="E32" s="6"/>
      <c r="F32" s="2"/>
      <c r="G32" s="1"/>
      <c r="H32" s="1"/>
      <c r="I32" s="12"/>
      <c r="J32" s="10" t="str">
        <f t="shared" si="3"/>
        <v/>
      </c>
      <c r="K32" s="10" t="str">
        <f>IF(A32="","",OR(ISBLANK(B32),B32=keuzelijsten!$A$3,B32=keuzelijsten!$A$4)*1)</f>
        <v/>
      </c>
      <c r="L32" s="10" t="str">
        <f t="shared" si="4"/>
        <v/>
      </c>
      <c r="M32" s="10" t="str">
        <f t="shared" si="5"/>
        <v/>
      </c>
      <c r="N32" s="10" t="str">
        <f t="shared" si="6"/>
        <v/>
      </c>
      <c r="O32" s="10" t="str">
        <f t="shared" si="7"/>
        <v/>
      </c>
      <c r="P32" s="10" t="str">
        <f>IF(A32="","",OR(ISBLANK(G32),G32=keuzelijsten!$B$3,G32=keuzelijsten!$B$4,G32=keuzelijsten!$B$5)*1)</f>
        <v/>
      </c>
      <c r="Q32" s="10" t="str">
        <f>IF(A32="","",OR(ISBLANK(H32),H32=keuzelijsten!$D$3,H32=keuzelijsten!$D$4,H32=keuzelijsten!$D$5,H32=keuzelijsten!$D$6,H32=keuzelijsten!$D$7)*1)</f>
        <v/>
      </c>
      <c r="R32" s="20" t="str">
        <f t="shared" si="8"/>
        <v/>
      </c>
      <c r="S32" s="20" t="str">
        <f t="shared" si="9"/>
        <v/>
      </c>
      <c r="T32" s="20" t="str">
        <f t="shared" si="10"/>
        <v/>
      </c>
      <c r="U32" s="20" t="str">
        <f>IF(OR(A32="",ISBLANK(C32)),"",EDATE(R32,VLOOKUP(R32,keuzelijsten!$F$3:$I$11,3,1)*12+VLOOKUP(R32,keuzelijsten!$F$3:$I$11,4,1)))</f>
        <v/>
      </c>
      <c r="V32" s="20" t="str">
        <f>IF(OR(A32="",ISBLANK(C32)),"",EDATE(S32,VLOOKUP(S32,keuzelijsten!$F$3:$I$11,3,1)*12+VLOOKUP(S32,keuzelijsten!$F$3:$I$11,4,1)))</f>
        <v/>
      </c>
      <c r="W32" s="19" t="str">
        <f t="shared" si="11"/>
        <v/>
      </c>
      <c r="X32" s="19" t="str">
        <f t="shared" si="12"/>
        <v/>
      </c>
      <c r="Y32" s="19">
        <f t="shared" si="13"/>
        <v>0</v>
      </c>
      <c r="Z32" s="10" t="str">
        <f t="shared" si="14"/>
        <v xml:space="preserve"> </v>
      </c>
    </row>
    <row r="33" spans="1:26" x14ac:dyDescent="0.45">
      <c r="A33" s="7" t="str">
        <f t="shared" si="2"/>
        <v/>
      </c>
      <c r="B33" s="11"/>
      <c r="C33" s="1"/>
      <c r="D33" s="5"/>
      <c r="E33" s="6"/>
      <c r="F33" s="2"/>
      <c r="G33" s="1"/>
      <c r="H33" s="1"/>
      <c r="I33" s="12"/>
      <c r="J33" s="10" t="str">
        <f t="shared" si="3"/>
        <v/>
      </c>
      <c r="K33" s="10" t="str">
        <f>IF(A33="","",OR(ISBLANK(B33),B33=keuzelijsten!$A$3,B33=keuzelijsten!$A$4)*1)</f>
        <v/>
      </c>
      <c r="L33" s="10" t="str">
        <f t="shared" si="4"/>
        <v/>
      </c>
      <c r="M33" s="10" t="str">
        <f t="shared" si="5"/>
        <v/>
      </c>
      <c r="N33" s="10" t="str">
        <f t="shared" si="6"/>
        <v/>
      </c>
      <c r="O33" s="10" t="str">
        <f t="shared" si="7"/>
        <v/>
      </c>
      <c r="P33" s="10" t="str">
        <f>IF(A33="","",OR(ISBLANK(G33),G33=keuzelijsten!$B$3,G33=keuzelijsten!$B$4,G33=keuzelijsten!$B$5)*1)</f>
        <v/>
      </c>
      <c r="Q33" s="10" t="str">
        <f>IF(A33="","",OR(ISBLANK(H33),H33=keuzelijsten!$D$3,H33=keuzelijsten!$D$4,H33=keuzelijsten!$D$5,H33=keuzelijsten!$D$6,H33=keuzelijsten!$D$7)*1)</f>
        <v/>
      </c>
      <c r="R33" s="20" t="str">
        <f t="shared" si="8"/>
        <v/>
      </c>
      <c r="S33" s="20" t="str">
        <f t="shared" si="9"/>
        <v/>
      </c>
      <c r="T33" s="20" t="str">
        <f t="shared" si="10"/>
        <v/>
      </c>
      <c r="U33" s="20" t="str">
        <f>IF(OR(A33="",ISBLANK(C33)),"",EDATE(R33,VLOOKUP(R33,keuzelijsten!$F$3:$I$11,3,1)*12+VLOOKUP(R33,keuzelijsten!$F$3:$I$11,4,1)))</f>
        <v/>
      </c>
      <c r="V33" s="20" t="str">
        <f>IF(OR(A33="",ISBLANK(C33)),"",EDATE(S33,VLOOKUP(S33,keuzelijsten!$F$3:$I$11,3,1)*12+VLOOKUP(S33,keuzelijsten!$F$3:$I$11,4,1)))</f>
        <v/>
      </c>
      <c r="W33" s="19" t="str">
        <f t="shared" si="11"/>
        <v/>
      </c>
      <c r="X33" s="19" t="str">
        <f t="shared" si="12"/>
        <v/>
      </c>
      <c r="Y33" s="19">
        <f t="shared" si="13"/>
        <v>0</v>
      </c>
      <c r="Z33" s="10" t="str">
        <f t="shared" si="14"/>
        <v xml:space="preserve"> </v>
      </c>
    </row>
    <row r="34" spans="1:26" x14ac:dyDescent="0.45">
      <c r="A34" s="7" t="str">
        <f t="shared" si="2"/>
        <v/>
      </c>
      <c r="B34" s="11"/>
      <c r="C34" s="1"/>
      <c r="D34" s="5"/>
      <c r="E34" s="6"/>
      <c r="F34" s="2"/>
      <c r="G34" s="1"/>
      <c r="H34" s="1"/>
      <c r="I34" s="12"/>
      <c r="J34" s="10" t="str">
        <f t="shared" si="3"/>
        <v/>
      </c>
      <c r="K34" s="10" t="str">
        <f>IF(A34="","",OR(ISBLANK(B34),B34=keuzelijsten!$A$3,B34=keuzelijsten!$A$4)*1)</f>
        <v/>
      </c>
      <c r="L34" s="10" t="str">
        <f t="shared" si="4"/>
        <v/>
      </c>
      <c r="M34" s="10" t="str">
        <f t="shared" si="5"/>
        <v/>
      </c>
      <c r="N34" s="10" t="str">
        <f t="shared" si="6"/>
        <v/>
      </c>
      <c r="O34" s="10" t="str">
        <f t="shared" si="7"/>
        <v/>
      </c>
      <c r="P34" s="10" t="str">
        <f>IF(A34="","",OR(ISBLANK(G34),G34=keuzelijsten!$B$3,G34=keuzelijsten!$B$4,G34=keuzelijsten!$B$5)*1)</f>
        <v/>
      </c>
      <c r="Q34" s="10" t="str">
        <f>IF(A34="","",OR(ISBLANK(H34),H34=keuzelijsten!$D$3,H34=keuzelijsten!$D$4,H34=keuzelijsten!$D$5,H34=keuzelijsten!$D$6,H34=keuzelijsten!$D$7)*1)</f>
        <v/>
      </c>
      <c r="R34" s="20" t="str">
        <f t="shared" si="8"/>
        <v/>
      </c>
      <c r="S34" s="20" t="str">
        <f t="shared" si="9"/>
        <v/>
      </c>
      <c r="T34" s="20" t="str">
        <f t="shared" si="10"/>
        <v/>
      </c>
      <c r="U34" s="20" t="str">
        <f>IF(OR(A34="",ISBLANK(C34)),"",EDATE(R34,VLOOKUP(R34,keuzelijsten!$F$3:$I$11,3,1)*12+VLOOKUP(R34,keuzelijsten!$F$3:$I$11,4,1)))</f>
        <v/>
      </c>
      <c r="V34" s="20" t="str">
        <f>IF(OR(A34="",ISBLANK(C34)),"",EDATE(S34,VLOOKUP(S34,keuzelijsten!$F$3:$I$11,3,1)*12+VLOOKUP(S34,keuzelijsten!$F$3:$I$11,4,1)))</f>
        <v/>
      </c>
      <c r="W34" s="19" t="str">
        <f t="shared" si="11"/>
        <v/>
      </c>
      <c r="X34" s="19" t="str">
        <f t="shared" si="12"/>
        <v/>
      </c>
      <c r="Y34" s="19">
        <f t="shared" si="13"/>
        <v>0</v>
      </c>
      <c r="Z34" s="10" t="str">
        <f t="shared" si="14"/>
        <v xml:space="preserve"> </v>
      </c>
    </row>
    <row r="35" spans="1:26" x14ac:dyDescent="0.45">
      <c r="A35" s="7" t="str">
        <f t="shared" si="2"/>
        <v/>
      </c>
      <c r="B35" s="11"/>
      <c r="C35" s="1"/>
      <c r="D35" s="5"/>
      <c r="E35" s="6"/>
      <c r="F35" s="2"/>
      <c r="G35" s="1"/>
      <c r="H35" s="1"/>
      <c r="I35" s="12"/>
      <c r="J35" s="10" t="str">
        <f t="shared" si="3"/>
        <v/>
      </c>
      <c r="K35" s="10" t="str">
        <f>IF(A35="","",OR(ISBLANK(B35),B35=keuzelijsten!$A$3,B35=keuzelijsten!$A$4)*1)</f>
        <v/>
      </c>
      <c r="L35" s="10" t="str">
        <f t="shared" si="4"/>
        <v/>
      </c>
      <c r="M35" s="10" t="str">
        <f t="shared" si="5"/>
        <v/>
      </c>
      <c r="N35" s="10" t="str">
        <f t="shared" si="6"/>
        <v/>
      </c>
      <c r="O35" s="10" t="str">
        <f t="shared" si="7"/>
        <v/>
      </c>
      <c r="P35" s="10" t="str">
        <f>IF(A35="","",OR(ISBLANK(G35),G35=keuzelijsten!$B$3,G35=keuzelijsten!$B$4,G35=keuzelijsten!$B$5)*1)</f>
        <v/>
      </c>
      <c r="Q35" s="10" t="str">
        <f>IF(A35="","",OR(ISBLANK(H35),H35=keuzelijsten!$D$3,H35=keuzelijsten!$D$4,H35=keuzelijsten!$D$5,H35=keuzelijsten!$D$6,H35=keuzelijsten!$D$7)*1)</f>
        <v/>
      </c>
      <c r="R35" s="20" t="str">
        <f t="shared" si="8"/>
        <v/>
      </c>
      <c r="S35" s="20" t="str">
        <f t="shared" si="9"/>
        <v/>
      </c>
      <c r="T35" s="20" t="str">
        <f t="shared" si="10"/>
        <v/>
      </c>
      <c r="U35" s="20" t="str">
        <f>IF(OR(A35="",ISBLANK(C35)),"",EDATE(R35,VLOOKUP(R35,keuzelijsten!$F$3:$I$11,3,1)*12+VLOOKUP(R35,keuzelijsten!$F$3:$I$11,4,1)))</f>
        <v/>
      </c>
      <c r="V35" s="20" t="str">
        <f>IF(OR(A35="",ISBLANK(C35)),"",EDATE(S35,VLOOKUP(S35,keuzelijsten!$F$3:$I$11,3,1)*12+VLOOKUP(S35,keuzelijsten!$F$3:$I$11,4,1)))</f>
        <v/>
      </c>
      <c r="W35" s="19" t="str">
        <f t="shared" si="11"/>
        <v/>
      </c>
      <c r="X35" s="19" t="str">
        <f t="shared" si="12"/>
        <v/>
      </c>
      <c r="Y35" s="19">
        <f t="shared" si="13"/>
        <v>0</v>
      </c>
      <c r="Z35" s="10" t="str">
        <f t="shared" si="14"/>
        <v xml:space="preserve"> </v>
      </c>
    </row>
    <row r="36" spans="1:26" x14ac:dyDescent="0.45">
      <c r="A36" s="7" t="str">
        <f t="shared" si="2"/>
        <v/>
      </c>
      <c r="B36" s="11"/>
      <c r="C36" s="1"/>
      <c r="D36" s="5"/>
      <c r="E36" s="6"/>
      <c r="F36" s="2"/>
      <c r="G36" s="1"/>
      <c r="H36" s="1"/>
      <c r="I36" s="12"/>
      <c r="J36" s="10" t="str">
        <f t="shared" si="3"/>
        <v/>
      </c>
      <c r="K36" s="10" t="str">
        <f>IF(A36="","",OR(ISBLANK(B36),B36=keuzelijsten!$A$3,B36=keuzelijsten!$A$4)*1)</f>
        <v/>
      </c>
      <c r="L36" s="10" t="str">
        <f t="shared" si="4"/>
        <v/>
      </c>
      <c r="M36" s="10" t="str">
        <f t="shared" si="5"/>
        <v/>
      </c>
      <c r="N36" s="10" t="str">
        <f t="shared" si="6"/>
        <v/>
      </c>
      <c r="O36" s="10" t="str">
        <f t="shared" si="7"/>
        <v/>
      </c>
      <c r="P36" s="10" t="str">
        <f>IF(A36="","",OR(ISBLANK(G36),G36=keuzelijsten!$B$3,G36=keuzelijsten!$B$4,G36=keuzelijsten!$B$5)*1)</f>
        <v/>
      </c>
      <c r="Q36" s="10" t="str">
        <f>IF(A36="","",OR(ISBLANK(H36),H36=keuzelijsten!$D$3,H36=keuzelijsten!$D$4,H36=keuzelijsten!$D$5,H36=keuzelijsten!$D$6,H36=keuzelijsten!$D$7)*1)</f>
        <v/>
      </c>
      <c r="R36" s="20" t="str">
        <f t="shared" si="8"/>
        <v/>
      </c>
      <c r="S36" s="20" t="str">
        <f t="shared" si="9"/>
        <v/>
      </c>
      <c r="T36" s="20" t="str">
        <f t="shared" si="10"/>
        <v/>
      </c>
      <c r="U36" s="20" t="str">
        <f>IF(OR(A36="",ISBLANK(C36)),"",EDATE(R36,VLOOKUP(R36,keuzelijsten!$F$3:$I$11,3,1)*12+VLOOKUP(R36,keuzelijsten!$F$3:$I$11,4,1)))</f>
        <v/>
      </c>
      <c r="V36" s="20" t="str">
        <f>IF(OR(A36="",ISBLANK(C36)),"",EDATE(S36,VLOOKUP(S36,keuzelijsten!$F$3:$I$11,3,1)*12+VLOOKUP(S36,keuzelijsten!$F$3:$I$11,4,1)))</f>
        <v/>
      </c>
      <c r="W36" s="19" t="str">
        <f t="shared" si="11"/>
        <v/>
      </c>
      <c r="X36" s="19" t="str">
        <f t="shared" si="12"/>
        <v/>
      </c>
      <c r="Y36" s="19">
        <f t="shared" si="13"/>
        <v>0</v>
      </c>
      <c r="Z36" s="10" t="str">
        <f t="shared" si="14"/>
        <v xml:space="preserve"> </v>
      </c>
    </row>
    <row r="37" spans="1:26" x14ac:dyDescent="0.45">
      <c r="A37" s="7" t="str">
        <f t="shared" si="2"/>
        <v/>
      </c>
      <c r="B37" s="11"/>
      <c r="C37" s="1"/>
      <c r="D37" s="5"/>
      <c r="E37" s="6"/>
      <c r="F37" s="2"/>
      <c r="G37" s="1"/>
      <c r="H37" s="1"/>
      <c r="I37" s="12"/>
      <c r="J37" s="10" t="str">
        <f t="shared" si="3"/>
        <v/>
      </c>
      <c r="K37" s="10" t="str">
        <f>IF(A37="","",OR(ISBLANK(B37),B37=keuzelijsten!$A$3,B37=keuzelijsten!$A$4)*1)</f>
        <v/>
      </c>
      <c r="L37" s="10" t="str">
        <f t="shared" si="4"/>
        <v/>
      </c>
      <c r="M37" s="10" t="str">
        <f t="shared" si="5"/>
        <v/>
      </c>
      <c r="N37" s="10" t="str">
        <f t="shared" si="6"/>
        <v/>
      </c>
      <c r="O37" s="10" t="str">
        <f t="shared" si="7"/>
        <v/>
      </c>
      <c r="P37" s="10" t="str">
        <f>IF(A37="","",OR(ISBLANK(G37),G37=keuzelijsten!$B$3,G37=keuzelijsten!$B$4,G37=keuzelijsten!$B$5)*1)</f>
        <v/>
      </c>
      <c r="Q37" s="10" t="str">
        <f>IF(A37="","",OR(ISBLANK(H37),H37=keuzelijsten!$D$3,H37=keuzelijsten!$D$4,H37=keuzelijsten!$D$5,H37=keuzelijsten!$D$6,H37=keuzelijsten!$D$7)*1)</f>
        <v/>
      </c>
      <c r="R37" s="20" t="str">
        <f t="shared" si="8"/>
        <v/>
      </c>
      <c r="S37" s="20" t="str">
        <f t="shared" si="9"/>
        <v/>
      </c>
      <c r="T37" s="20" t="str">
        <f t="shared" si="10"/>
        <v/>
      </c>
      <c r="U37" s="20" t="str">
        <f>IF(OR(A37="",ISBLANK(C37)),"",EDATE(R37,VLOOKUP(R37,keuzelijsten!$F$3:$I$11,3,1)*12+VLOOKUP(R37,keuzelijsten!$F$3:$I$11,4,1)))</f>
        <v/>
      </c>
      <c r="V37" s="20" t="str">
        <f>IF(OR(A37="",ISBLANK(C37)),"",EDATE(S37,VLOOKUP(S37,keuzelijsten!$F$3:$I$11,3,1)*12+VLOOKUP(S37,keuzelijsten!$F$3:$I$11,4,1)))</f>
        <v/>
      </c>
      <c r="W37" s="19" t="str">
        <f t="shared" si="11"/>
        <v/>
      </c>
      <c r="X37" s="19" t="str">
        <f t="shared" si="12"/>
        <v/>
      </c>
      <c r="Y37" s="19">
        <f t="shared" si="13"/>
        <v>0</v>
      </c>
      <c r="Z37" s="10" t="str">
        <f t="shared" si="14"/>
        <v xml:space="preserve"> </v>
      </c>
    </row>
    <row r="38" spans="1:26" x14ac:dyDescent="0.45">
      <c r="A38" s="7" t="str">
        <f t="shared" ref="A38:A69" si="15">IF(OR(A37="",A37=$G$2),"",A37+1)</f>
        <v/>
      </c>
      <c r="B38" s="11"/>
      <c r="C38" s="1"/>
      <c r="D38" s="5"/>
      <c r="E38" s="6"/>
      <c r="F38" s="2"/>
      <c r="G38" s="1"/>
      <c r="H38" s="1"/>
      <c r="I38" s="12"/>
      <c r="J38" s="10" t="str">
        <f t="shared" si="3"/>
        <v/>
      </c>
      <c r="K38" s="10" t="str">
        <f>IF(A38="","",OR(ISBLANK(B38),B38=keuzelijsten!$A$3,B38=keuzelijsten!$A$4)*1)</f>
        <v/>
      </c>
      <c r="L38" s="10" t="str">
        <f t="shared" si="4"/>
        <v/>
      </c>
      <c r="M38" s="10" t="str">
        <f t="shared" si="5"/>
        <v/>
      </c>
      <c r="N38" s="10" t="str">
        <f t="shared" si="6"/>
        <v/>
      </c>
      <c r="O38" s="10" t="str">
        <f t="shared" si="7"/>
        <v/>
      </c>
      <c r="P38" s="10" t="str">
        <f>IF(A38="","",OR(ISBLANK(G38),G38=keuzelijsten!$B$3,G38=keuzelijsten!$B$4,G38=keuzelijsten!$B$5)*1)</f>
        <v/>
      </c>
      <c r="Q38" s="10" t="str">
        <f>IF(A38="","",OR(ISBLANK(H38),H38=keuzelijsten!$D$3,H38=keuzelijsten!$D$4,H38=keuzelijsten!$D$5,H38=keuzelijsten!$D$6,H38=keuzelijsten!$D$7)*1)</f>
        <v/>
      </c>
      <c r="R38" s="20" t="str">
        <f t="shared" si="8"/>
        <v/>
      </c>
      <c r="S38" s="20" t="str">
        <f t="shared" si="9"/>
        <v/>
      </c>
      <c r="T38" s="20" t="str">
        <f t="shared" si="10"/>
        <v/>
      </c>
      <c r="U38" s="20" t="str">
        <f>IF(OR(A38="",ISBLANK(C38)),"",EDATE(R38,VLOOKUP(R38,keuzelijsten!$F$3:$I$11,3,1)*12+VLOOKUP(R38,keuzelijsten!$F$3:$I$11,4,1)))</f>
        <v/>
      </c>
      <c r="V38" s="20" t="str">
        <f>IF(OR(A38="",ISBLANK(C38)),"",EDATE(S38,VLOOKUP(S38,keuzelijsten!$F$3:$I$11,3,1)*12+VLOOKUP(S38,keuzelijsten!$F$3:$I$11,4,1)))</f>
        <v/>
      </c>
      <c r="W38" s="19" t="str">
        <f t="shared" si="11"/>
        <v/>
      </c>
      <c r="X38" s="19" t="str">
        <f t="shared" si="12"/>
        <v/>
      </c>
      <c r="Y38" s="19">
        <f t="shared" si="13"/>
        <v>0</v>
      </c>
      <c r="Z38" s="10" t="str">
        <f t="shared" si="14"/>
        <v xml:space="preserve"> </v>
      </c>
    </row>
    <row r="39" spans="1:26" x14ac:dyDescent="0.45">
      <c r="A39" s="7" t="str">
        <f t="shared" si="15"/>
        <v/>
      </c>
      <c r="B39" s="11"/>
      <c r="C39" s="1"/>
      <c r="D39" s="5"/>
      <c r="E39" s="6"/>
      <c r="F39" s="2"/>
      <c r="G39" s="1"/>
      <c r="H39" s="1"/>
      <c r="I39" s="12"/>
      <c r="J39" s="10" t="str">
        <f t="shared" si="3"/>
        <v/>
      </c>
      <c r="K39" s="10" t="str">
        <f>IF(A39="","",OR(ISBLANK(B39),B39=keuzelijsten!$A$3,B39=keuzelijsten!$A$4)*1)</f>
        <v/>
      </c>
      <c r="L39" s="10" t="str">
        <f t="shared" si="4"/>
        <v/>
      </c>
      <c r="M39" s="10" t="str">
        <f t="shared" si="5"/>
        <v/>
      </c>
      <c r="N39" s="10" t="str">
        <f t="shared" si="6"/>
        <v/>
      </c>
      <c r="O39" s="10" t="str">
        <f t="shared" si="7"/>
        <v/>
      </c>
      <c r="P39" s="10" t="str">
        <f>IF(A39="","",OR(ISBLANK(G39),G39=keuzelijsten!$B$3,G39=keuzelijsten!$B$4,G39=keuzelijsten!$B$5)*1)</f>
        <v/>
      </c>
      <c r="Q39" s="10" t="str">
        <f>IF(A39="","",OR(ISBLANK(H39),H39=keuzelijsten!$D$3,H39=keuzelijsten!$D$4,H39=keuzelijsten!$D$5,H39=keuzelijsten!$D$6,H39=keuzelijsten!$D$7)*1)</f>
        <v/>
      </c>
      <c r="R39" s="20" t="str">
        <f t="shared" si="8"/>
        <v/>
      </c>
      <c r="S39" s="20" t="str">
        <f t="shared" si="9"/>
        <v/>
      </c>
      <c r="T39" s="20" t="str">
        <f t="shared" si="10"/>
        <v/>
      </c>
      <c r="U39" s="20" t="str">
        <f>IF(OR(A39="",ISBLANK(C39)),"",EDATE(R39,VLOOKUP(R39,keuzelijsten!$F$3:$I$11,3,1)*12+VLOOKUP(R39,keuzelijsten!$F$3:$I$11,4,1)))</f>
        <v/>
      </c>
      <c r="V39" s="20" t="str">
        <f>IF(OR(A39="",ISBLANK(C39)),"",EDATE(S39,VLOOKUP(S39,keuzelijsten!$F$3:$I$11,3,1)*12+VLOOKUP(S39,keuzelijsten!$F$3:$I$11,4,1)))</f>
        <v/>
      </c>
      <c r="W39" s="19" t="str">
        <f t="shared" si="11"/>
        <v/>
      </c>
      <c r="X39" s="19" t="str">
        <f t="shared" si="12"/>
        <v/>
      </c>
      <c r="Y39" s="19">
        <f t="shared" si="13"/>
        <v>0</v>
      </c>
      <c r="Z39" s="10" t="str">
        <f t="shared" si="14"/>
        <v xml:space="preserve"> </v>
      </c>
    </row>
    <row r="40" spans="1:26" x14ac:dyDescent="0.45">
      <c r="A40" s="7" t="str">
        <f t="shared" si="15"/>
        <v/>
      </c>
      <c r="B40" s="11"/>
      <c r="C40" s="1"/>
      <c r="D40" s="5"/>
      <c r="E40" s="6"/>
      <c r="F40" s="2"/>
      <c r="G40" s="1"/>
      <c r="H40" s="1"/>
      <c r="I40" s="12"/>
      <c r="J40" s="10" t="str">
        <f t="shared" si="3"/>
        <v/>
      </c>
      <c r="K40" s="10" t="str">
        <f>IF(A40="","",OR(ISBLANK(B40),B40=keuzelijsten!$A$3,B40=keuzelijsten!$A$4)*1)</f>
        <v/>
      </c>
      <c r="L40" s="10" t="str">
        <f t="shared" si="4"/>
        <v/>
      </c>
      <c r="M40" s="10" t="str">
        <f t="shared" si="5"/>
        <v/>
      </c>
      <c r="N40" s="10" t="str">
        <f t="shared" si="6"/>
        <v/>
      </c>
      <c r="O40" s="10" t="str">
        <f t="shared" si="7"/>
        <v/>
      </c>
      <c r="P40" s="10" t="str">
        <f>IF(A40="","",OR(ISBLANK(G40),G40=keuzelijsten!$B$3,G40=keuzelijsten!$B$4,G40=keuzelijsten!$B$5)*1)</f>
        <v/>
      </c>
      <c r="Q40" s="10" t="str">
        <f>IF(A40="","",OR(ISBLANK(H40),H40=keuzelijsten!$D$3,H40=keuzelijsten!$D$4,H40=keuzelijsten!$D$5,H40=keuzelijsten!$D$6,H40=keuzelijsten!$D$7)*1)</f>
        <v/>
      </c>
      <c r="R40" s="20" t="str">
        <f t="shared" si="8"/>
        <v/>
      </c>
      <c r="S40" s="20" t="str">
        <f t="shared" si="9"/>
        <v/>
      </c>
      <c r="T40" s="20" t="str">
        <f t="shared" si="10"/>
        <v/>
      </c>
      <c r="U40" s="20" t="str">
        <f>IF(OR(A40="",ISBLANK(C40)),"",EDATE(R40,VLOOKUP(R40,keuzelijsten!$F$3:$I$11,3,1)*12+VLOOKUP(R40,keuzelijsten!$F$3:$I$11,4,1)))</f>
        <v/>
      </c>
      <c r="V40" s="20" t="str">
        <f>IF(OR(A40="",ISBLANK(C40)),"",EDATE(S40,VLOOKUP(S40,keuzelijsten!$F$3:$I$11,3,1)*12+VLOOKUP(S40,keuzelijsten!$F$3:$I$11,4,1)))</f>
        <v/>
      </c>
      <c r="W40" s="19" t="str">
        <f t="shared" si="11"/>
        <v/>
      </c>
      <c r="X40" s="19" t="str">
        <f t="shared" si="12"/>
        <v/>
      </c>
      <c r="Y40" s="19">
        <f t="shared" si="13"/>
        <v>0</v>
      </c>
      <c r="Z40" s="10" t="str">
        <f t="shared" si="14"/>
        <v xml:space="preserve"> </v>
      </c>
    </row>
    <row r="41" spans="1:26" x14ac:dyDescent="0.45">
      <c r="A41" s="7" t="str">
        <f t="shared" si="15"/>
        <v/>
      </c>
      <c r="B41" s="11"/>
      <c r="C41" s="1"/>
      <c r="D41" s="5"/>
      <c r="E41" s="6"/>
      <c r="F41" s="2"/>
      <c r="G41" s="1"/>
      <c r="H41" s="1"/>
      <c r="I41" s="12"/>
      <c r="J41" s="10" t="str">
        <f t="shared" si="3"/>
        <v/>
      </c>
      <c r="K41" s="10" t="str">
        <f>IF(A41="","",OR(ISBLANK(B41),B41=keuzelijsten!$A$3,B41=keuzelijsten!$A$4)*1)</f>
        <v/>
      </c>
      <c r="L41" s="10" t="str">
        <f t="shared" si="4"/>
        <v/>
      </c>
      <c r="M41" s="10" t="str">
        <f t="shared" si="5"/>
        <v/>
      </c>
      <c r="N41" s="10" t="str">
        <f t="shared" si="6"/>
        <v/>
      </c>
      <c r="O41" s="10" t="str">
        <f t="shared" si="7"/>
        <v/>
      </c>
      <c r="P41" s="10" t="str">
        <f>IF(A41="","",OR(ISBLANK(G41),G41=keuzelijsten!$B$3,G41=keuzelijsten!$B$4,G41=keuzelijsten!$B$5)*1)</f>
        <v/>
      </c>
      <c r="Q41" s="10" t="str">
        <f>IF(A41="","",OR(ISBLANK(H41),H41=keuzelijsten!$D$3,H41=keuzelijsten!$D$4,H41=keuzelijsten!$D$5,H41=keuzelijsten!$D$6,H41=keuzelijsten!$D$7)*1)</f>
        <v/>
      </c>
      <c r="R41" s="20" t="str">
        <f t="shared" si="8"/>
        <v/>
      </c>
      <c r="S41" s="20" t="str">
        <f t="shared" si="9"/>
        <v/>
      </c>
      <c r="T41" s="20" t="str">
        <f t="shared" si="10"/>
        <v/>
      </c>
      <c r="U41" s="20" t="str">
        <f>IF(OR(A41="",ISBLANK(C41)),"",EDATE(R41,VLOOKUP(R41,keuzelijsten!$F$3:$I$11,3,1)*12+VLOOKUP(R41,keuzelijsten!$F$3:$I$11,4,1)))</f>
        <v/>
      </c>
      <c r="V41" s="20" t="str">
        <f>IF(OR(A41="",ISBLANK(C41)),"",EDATE(S41,VLOOKUP(S41,keuzelijsten!$F$3:$I$11,3,1)*12+VLOOKUP(S41,keuzelijsten!$F$3:$I$11,4,1)))</f>
        <v/>
      </c>
      <c r="W41" s="19" t="str">
        <f t="shared" si="11"/>
        <v/>
      </c>
      <c r="X41" s="19" t="str">
        <f t="shared" si="12"/>
        <v/>
      </c>
      <c r="Y41" s="19">
        <f t="shared" si="13"/>
        <v>0</v>
      </c>
      <c r="Z41" s="10" t="str">
        <f t="shared" si="14"/>
        <v xml:space="preserve"> </v>
      </c>
    </row>
    <row r="42" spans="1:26" x14ac:dyDescent="0.45">
      <c r="A42" s="7" t="str">
        <f t="shared" si="15"/>
        <v/>
      </c>
      <c r="B42" s="11"/>
      <c r="C42" s="1"/>
      <c r="D42" s="5"/>
      <c r="E42" s="6"/>
      <c r="F42" s="2"/>
      <c r="G42" s="1"/>
      <c r="H42" s="1"/>
      <c r="I42" s="12"/>
      <c r="J42" s="10" t="str">
        <f t="shared" si="3"/>
        <v/>
      </c>
      <c r="K42" s="10" t="str">
        <f>IF(A42="","",OR(ISBLANK(B42),B42=keuzelijsten!$A$3,B42=keuzelijsten!$A$4)*1)</f>
        <v/>
      </c>
      <c r="L42" s="10" t="str">
        <f t="shared" si="4"/>
        <v/>
      </c>
      <c r="M42" s="10" t="str">
        <f t="shared" si="5"/>
        <v/>
      </c>
      <c r="N42" s="10" t="str">
        <f t="shared" si="6"/>
        <v/>
      </c>
      <c r="O42" s="10" t="str">
        <f t="shared" si="7"/>
        <v/>
      </c>
      <c r="P42" s="10" t="str">
        <f>IF(A42="","",OR(ISBLANK(G42),G42=keuzelijsten!$B$3,G42=keuzelijsten!$B$4,G42=keuzelijsten!$B$5)*1)</f>
        <v/>
      </c>
      <c r="Q42" s="10" t="str">
        <f>IF(A42="","",OR(ISBLANK(H42),H42=keuzelijsten!$D$3,H42=keuzelijsten!$D$4,H42=keuzelijsten!$D$5,H42=keuzelijsten!$D$6,H42=keuzelijsten!$D$7)*1)</f>
        <v/>
      </c>
      <c r="R42" s="20" t="str">
        <f t="shared" si="8"/>
        <v/>
      </c>
      <c r="S42" s="20" t="str">
        <f t="shared" si="9"/>
        <v/>
      </c>
      <c r="T42" s="20" t="str">
        <f t="shared" si="10"/>
        <v/>
      </c>
      <c r="U42" s="20" t="str">
        <f>IF(OR(A42="",ISBLANK(C42)),"",EDATE(R42,VLOOKUP(R42,keuzelijsten!$F$3:$I$11,3,1)*12+VLOOKUP(R42,keuzelijsten!$F$3:$I$11,4,1)))</f>
        <v/>
      </c>
      <c r="V42" s="20" t="str">
        <f>IF(OR(A42="",ISBLANK(C42)),"",EDATE(S42,VLOOKUP(S42,keuzelijsten!$F$3:$I$11,3,1)*12+VLOOKUP(S42,keuzelijsten!$F$3:$I$11,4,1)))</f>
        <v/>
      </c>
      <c r="W42" s="19" t="str">
        <f t="shared" si="11"/>
        <v/>
      </c>
      <c r="X42" s="19" t="str">
        <f t="shared" si="12"/>
        <v/>
      </c>
      <c r="Y42" s="19">
        <f t="shared" si="13"/>
        <v>0</v>
      </c>
      <c r="Z42" s="10" t="str">
        <f t="shared" si="14"/>
        <v xml:space="preserve"> </v>
      </c>
    </row>
    <row r="43" spans="1:26" x14ac:dyDescent="0.45">
      <c r="A43" s="7" t="str">
        <f t="shared" si="15"/>
        <v/>
      </c>
      <c r="B43" s="11"/>
      <c r="C43" s="1"/>
      <c r="D43" s="5"/>
      <c r="E43" s="6"/>
      <c r="F43" s="2"/>
      <c r="G43" s="1"/>
      <c r="H43" s="1"/>
      <c r="I43" s="12"/>
      <c r="J43" s="10" t="str">
        <f t="shared" si="3"/>
        <v/>
      </c>
      <c r="K43" s="10" t="str">
        <f>IF(A43="","",OR(ISBLANK(B43),B43=keuzelijsten!$A$3,B43=keuzelijsten!$A$4)*1)</f>
        <v/>
      </c>
      <c r="L43" s="10" t="str">
        <f t="shared" si="4"/>
        <v/>
      </c>
      <c r="M43" s="10" t="str">
        <f t="shared" si="5"/>
        <v/>
      </c>
      <c r="N43" s="10" t="str">
        <f t="shared" si="6"/>
        <v/>
      </c>
      <c r="O43" s="10" t="str">
        <f t="shared" si="7"/>
        <v/>
      </c>
      <c r="P43" s="10" t="str">
        <f>IF(A43="","",OR(ISBLANK(G43),G43=keuzelijsten!$B$3,G43=keuzelijsten!$B$4,G43=keuzelijsten!$B$5)*1)</f>
        <v/>
      </c>
      <c r="Q43" s="10" t="str">
        <f>IF(A43="","",OR(ISBLANK(H43),H43=keuzelijsten!$D$3,H43=keuzelijsten!$D$4,H43=keuzelijsten!$D$5,H43=keuzelijsten!$D$6,H43=keuzelijsten!$D$7)*1)</f>
        <v/>
      </c>
      <c r="R43" s="20" t="str">
        <f t="shared" si="8"/>
        <v/>
      </c>
      <c r="S43" s="20" t="str">
        <f t="shared" si="9"/>
        <v/>
      </c>
      <c r="T43" s="20" t="str">
        <f t="shared" si="10"/>
        <v/>
      </c>
      <c r="U43" s="20" t="str">
        <f>IF(OR(A43="",ISBLANK(C43)),"",EDATE(R43,VLOOKUP(R43,keuzelijsten!$F$3:$I$11,3,1)*12+VLOOKUP(R43,keuzelijsten!$F$3:$I$11,4,1)))</f>
        <v/>
      </c>
      <c r="V43" s="20" t="str">
        <f>IF(OR(A43="",ISBLANK(C43)),"",EDATE(S43,VLOOKUP(S43,keuzelijsten!$F$3:$I$11,3,1)*12+VLOOKUP(S43,keuzelijsten!$F$3:$I$11,4,1)))</f>
        <v/>
      </c>
      <c r="W43" s="19" t="str">
        <f t="shared" si="11"/>
        <v/>
      </c>
      <c r="X43" s="19" t="str">
        <f t="shared" si="12"/>
        <v/>
      </c>
      <c r="Y43" s="19">
        <f t="shared" si="13"/>
        <v>0</v>
      </c>
      <c r="Z43" s="10" t="str">
        <f t="shared" si="14"/>
        <v xml:space="preserve"> </v>
      </c>
    </row>
    <row r="44" spans="1:26" x14ac:dyDescent="0.45">
      <c r="A44" s="7" t="str">
        <f t="shared" si="15"/>
        <v/>
      </c>
      <c r="B44" s="11"/>
      <c r="C44" s="1"/>
      <c r="D44" s="5"/>
      <c r="E44" s="6"/>
      <c r="F44" s="2"/>
      <c r="G44" s="1"/>
      <c r="H44" s="1"/>
      <c r="I44" s="12"/>
      <c r="J44" s="10" t="str">
        <f t="shared" si="3"/>
        <v/>
      </c>
      <c r="K44" s="10" t="str">
        <f>IF(A44="","",OR(ISBLANK(B44),B44=keuzelijsten!$A$3,B44=keuzelijsten!$A$4)*1)</f>
        <v/>
      </c>
      <c r="L44" s="10" t="str">
        <f t="shared" si="4"/>
        <v/>
      </c>
      <c r="M44" s="10" t="str">
        <f t="shared" si="5"/>
        <v/>
      </c>
      <c r="N44" s="10" t="str">
        <f t="shared" si="6"/>
        <v/>
      </c>
      <c r="O44" s="10" t="str">
        <f t="shared" si="7"/>
        <v/>
      </c>
      <c r="P44" s="10" t="str">
        <f>IF(A44="","",OR(ISBLANK(G44),G44=keuzelijsten!$B$3,G44=keuzelijsten!$B$4,G44=keuzelijsten!$B$5)*1)</f>
        <v/>
      </c>
      <c r="Q44" s="10" t="str">
        <f>IF(A44="","",OR(ISBLANK(H44),H44=keuzelijsten!$D$3,H44=keuzelijsten!$D$4,H44=keuzelijsten!$D$5,H44=keuzelijsten!$D$6,H44=keuzelijsten!$D$7)*1)</f>
        <v/>
      </c>
      <c r="R44" s="20" t="str">
        <f t="shared" si="8"/>
        <v/>
      </c>
      <c r="S44" s="20" t="str">
        <f t="shared" si="9"/>
        <v/>
      </c>
      <c r="T44" s="20" t="str">
        <f t="shared" si="10"/>
        <v/>
      </c>
      <c r="U44" s="20" t="str">
        <f>IF(OR(A44="",ISBLANK(C44)),"",EDATE(R44,VLOOKUP(R44,keuzelijsten!$F$3:$I$11,3,1)*12+VLOOKUP(R44,keuzelijsten!$F$3:$I$11,4,1)))</f>
        <v/>
      </c>
      <c r="V44" s="20" t="str">
        <f>IF(OR(A44="",ISBLANK(C44)),"",EDATE(S44,VLOOKUP(S44,keuzelijsten!$F$3:$I$11,3,1)*12+VLOOKUP(S44,keuzelijsten!$F$3:$I$11,4,1)))</f>
        <v/>
      </c>
      <c r="W44" s="19" t="str">
        <f t="shared" si="11"/>
        <v/>
      </c>
      <c r="X44" s="19" t="str">
        <f t="shared" si="12"/>
        <v/>
      </c>
      <c r="Y44" s="19">
        <f t="shared" si="13"/>
        <v>0</v>
      </c>
      <c r="Z44" s="10" t="str">
        <f t="shared" si="14"/>
        <v xml:space="preserve"> </v>
      </c>
    </row>
    <row r="45" spans="1:26" x14ac:dyDescent="0.45">
      <c r="A45" s="7" t="str">
        <f t="shared" si="15"/>
        <v/>
      </c>
      <c r="B45" s="11"/>
      <c r="C45" s="1"/>
      <c r="D45" s="5"/>
      <c r="E45" s="6"/>
      <c r="F45" s="2"/>
      <c r="G45" s="1"/>
      <c r="H45" s="1"/>
      <c r="I45" s="12"/>
      <c r="J45" s="10" t="str">
        <f t="shared" si="3"/>
        <v/>
      </c>
      <c r="K45" s="10" t="str">
        <f>IF(A45="","",OR(ISBLANK(B45),B45=keuzelijsten!$A$3,B45=keuzelijsten!$A$4)*1)</f>
        <v/>
      </c>
      <c r="L45" s="10" t="str">
        <f t="shared" si="4"/>
        <v/>
      </c>
      <c r="M45" s="10" t="str">
        <f t="shared" si="5"/>
        <v/>
      </c>
      <c r="N45" s="10" t="str">
        <f t="shared" si="6"/>
        <v/>
      </c>
      <c r="O45" s="10" t="str">
        <f t="shared" si="7"/>
        <v/>
      </c>
      <c r="P45" s="10" t="str">
        <f>IF(A45="","",OR(ISBLANK(G45),G45=keuzelijsten!$B$3,G45=keuzelijsten!$B$4,G45=keuzelijsten!$B$5)*1)</f>
        <v/>
      </c>
      <c r="Q45" s="10" t="str">
        <f>IF(A45="","",OR(ISBLANK(H45),H45=keuzelijsten!$D$3,H45=keuzelijsten!$D$4,H45=keuzelijsten!$D$5,H45=keuzelijsten!$D$6,H45=keuzelijsten!$D$7)*1)</f>
        <v/>
      </c>
      <c r="R45" s="20" t="str">
        <f t="shared" si="8"/>
        <v/>
      </c>
      <c r="S45" s="20" t="str">
        <f t="shared" si="9"/>
        <v/>
      </c>
      <c r="T45" s="20" t="str">
        <f t="shared" si="10"/>
        <v/>
      </c>
      <c r="U45" s="20" t="str">
        <f>IF(OR(A45="",ISBLANK(C45)),"",EDATE(R45,VLOOKUP(R45,keuzelijsten!$F$3:$I$11,3,1)*12+VLOOKUP(R45,keuzelijsten!$F$3:$I$11,4,1)))</f>
        <v/>
      </c>
      <c r="V45" s="20" t="str">
        <f>IF(OR(A45="",ISBLANK(C45)),"",EDATE(S45,VLOOKUP(S45,keuzelijsten!$F$3:$I$11,3,1)*12+VLOOKUP(S45,keuzelijsten!$F$3:$I$11,4,1)))</f>
        <v/>
      </c>
      <c r="W45" s="19" t="str">
        <f t="shared" si="11"/>
        <v/>
      </c>
      <c r="X45" s="19" t="str">
        <f t="shared" si="12"/>
        <v/>
      </c>
      <c r="Y45" s="19">
        <f t="shared" si="13"/>
        <v>0</v>
      </c>
      <c r="Z45" s="10" t="str">
        <f t="shared" si="14"/>
        <v xml:space="preserve"> </v>
      </c>
    </row>
    <row r="46" spans="1:26" x14ac:dyDescent="0.45">
      <c r="A46" s="7" t="str">
        <f t="shared" si="15"/>
        <v/>
      </c>
      <c r="B46" s="11"/>
      <c r="C46" s="1"/>
      <c r="D46" s="5"/>
      <c r="E46" s="6"/>
      <c r="F46" s="2"/>
      <c r="G46" s="1"/>
      <c r="H46" s="1"/>
      <c r="I46" s="12"/>
      <c r="J46" s="10" t="str">
        <f t="shared" si="3"/>
        <v/>
      </c>
      <c r="K46" s="10" t="str">
        <f>IF(A46="","",OR(ISBLANK(B46),B46=keuzelijsten!$A$3,B46=keuzelijsten!$A$4)*1)</f>
        <v/>
      </c>
      <c r="L46" s="10" t="str">
        <f t="shared" si="4"/>
        <v/>
      </c>
      <c r="M46" s="10" t="str">
        <f t="shared" si="5"/>
        <v/>
      </c>
      <c r="N46" s="10" t="str">
        <f t="shared" si="6"/>
        <v/>
      </c>
      <c r="O46" s="10" t="str">
        <f t="shared" si="7"/>
        <v/>
      </c>
      <c r="P46" s="10" t="str">
        <f>IF(A46="","",OR(ISBLANK(G46),G46=keuzelijsten!$B$3,G46=keuzelijsten!$B$4,G46=keuzelijsten!$B$5)*1)</f>
        <v/>
      </c>
      <c r="Q46" s="10" t="str">
        <f>IF(A46="","",OR(ISBLANK(H46),H46=keuzelijsten!$D$3,H46=keuzelijsten!$D$4,H46=keuzelijsten!$D$5,H46=keuzelijsten!$D$6,H46=keuzelijsten!$D$7)*1)</f>
        <v/>
      </c>
      <c r="R46" s="20" t="str">
        <f t="shared" si="8"/>
        <v/>
      </c>
      <c r="S46" s="20" t="str">
        <f t="shared" si="9"/>
        <v/>
      </c>
      <c r="T46" s="20" t="str">
        <f t="shared" si="10"/>
        <v/>
      </c>
      <c r="U46" s="20" t="str">
        <f>IF(OR(A46="",ISBLANK(C46)),"",EDATE(R46,VLOOKUP(R46,keuzelijsten!$F$3:$I$11,3,1)*12+VLOOKUP(R46,keuzelijsten!$F$3:$I$11,4,1)))</f>
        <v/>
      </c>
      <c r="V46" s="20" t="str">
        <f>IF(OR(A46="",ISBLANK(C46)),"",EDATE(S46,VLOOKUP(S46,keuzelijsten!$F$3:$I$11,3,1)*12+VLOOKUP(S46,keuzelijsten!$F$3:$I$11,4,1)))</f>
        <v/>
      </c>
      <c r="W46" s="19" t="str">
        <f t="shared" si="11"/>
        <v/>
      </c>
      <c r="X46" s="19" t="str">
        <f t="shared" si="12"/>
        <v/>
      </c>
      <c r="Y46" s="19">
        <f t="shared" si="13"/>
        <v>0</v>
      </c>
      <c r="Z46" s="10" t="str">
        <f t="shared" si="14"/>
        <v xml:space="preserve"> </v>
      </c>
    </row>
    <row r="47" spans="1:26" x14ac:dyDescent="0.45">
      <c r="A47" s="7" t="str">
        <f t="shared" si="15"/>
        <v/>
      </c>
      <c r="B47" s="11"/>
      <c r="C47" s="1"/>
      <c r="D47" s="5"/>
      <c r="E47" s="6"/>
      <c r="F47" s="2"/>
      <c r="G47" s="1"/>
      <c r="H47" s="1"/>
      <c r="I47" s="12"/>
      <c r="J47" s="10" t="str">
        <f t="shared" si="3"/>
        <v/>
      </c>
      <c r="K47" s="10" t="str">
        <f>IF(A47="","",OR(ISBLANK(B47),B47=keuzelijsten!$A$3,B47=keuzelijsten!$A$4)*1)</f>
        <v/>
      </c>
      <c r="L47" s="10" t="str">
        <f t="shared" si="4"/>
        <v/>
      </c>
      <c r="M47" s="10" t="str">
        <f t="shared" si="5"/>
        <v/>
      </c>
      <c r="N47" s="10" t="str">
        <f t="shared" si="6"/>
        <v/>
      </c>
      <c r="O47" s="10" t="str">
        <f t="shared" si="7"/>
        <v/>
      </c>
      <c r="P47" s="10" t="str">
        <f>IF(A47="","",OR(ISBLANK(G47),G47=keuzelijsten!$B$3,G47=keuzelijsten!$B$4,G47=keuzelijsten!$B$5)*1)</f>
        <v/>
      </c>
      <c r="Q47" s="10" t="str">
        <f>IF(A47="","",OR(ISBLANK(H47),H47=keuzelijsten!$D$3,H47=keuzelijsten!$D$4,H47=keuzelijsten!$D$5,H47=keuzelijsten!$D$6,H47=keuzelijsten!$D$7)*1)</f>
        <v/>
      </c>
      <c r="R47" s="20" t="str">
        <f t="shared" si="8"/>
        <v/>
      </c>
      <c r="S47" s="20" t="str">
        <f t="shared" si="9"/>
        <v/>
      </c>
      <c r="T47" s="20" t="str">
        <f t="shared" si="10"/>
        <v/>
      </c>
      <c r="U47" s="20" t="str">
        <f>IF(OR(A47="",ISBLANK(C47)),"",EDATE(R47,VLOOKUP(R47,keuzelijsten!$F$3:$I$11,3,1)*12+VLOOKUP(R47,keuzelijsten!$F$3:$I$11,4,1)))</f>
        <v/>
      </c>
      <c r="V47" s="20" t="str">
        <f>IF(OR(A47="",ISBLANK(C47)),"",EDATE(S47,VLOOKUP(S47,keuzelijsten!$F$3:$I$11,3,1)*12+VLOOKUP(S47,keuzelijsten!$F$3:$I$11,4,1)))</f>
        <v/>
      </c>
      <c r="W47" s="19" t="str">
        <f t="shared" si="11"/>
        <v/>
      </c>
      <c r="X47" s="19" t="str">
        <f t="shared" si="12"/>
        <v/>
      </c>
      <c r="Y47" s="19">
        <f t="shared" si="13"/>
        <v>0</v>
      </c>
      <c r="Z47" s="10" t="str">
        <f t="shared" si="14"/>
        <v xml:space="preserve"> </v>
      </c>
    </row>
    <row r="48" spans="1:26" x14ac:dyDescent="0.45">
      <c r="A48" s="7" t="str">
        <f t="shared" si="15"/>
        <v/>
      </c>
      <c r="B48" s="11"/>
      <c r="C48" s="1"/>
      <c r="D48" s="5"/>
      <c r="E48" s="6"/>
      <c r="F48" s="2"/>
      <c r="G48" s="1"/>
      <c r="H48" s="1"/>
      <c r="I48" s="12"/>
      <c r="J48" s="10" t="str">
        <f t="shared" si="3"/>
        <v/>
      </c>
      <c r="K48" s="10" t="str">
        <f>IF(A48="","",OR(ISBLANK(B48),B48=keuzelijsten!$A$3,B48=keuzelijsten!$A$4)*1)</f>
        <v/>
      </c>
      <c r="L48" s="10" t="str">
        <f t="shared" si="4"/>
        <v/>
      </c>
      <c r="M48" s="10" t="str">
        <f t="shared" si="5"/>
        <v/>
      </c>
      <c r="N48" s="10" t="str">
        <f t="shared" si="6"/>
        <v/>
      </c>
      <c r="O48" s="10" t="str">
        <f t="shared" si="7"/>
        <v/>
      </c>
      <c r="P48" s="10" t="str">
        <f>IF(A48="","",OR(ISBLANK(G48),G48=keuzelijsten!$B$3,G48=keuzelijsten!$B$4,G48=keuzelijsten!$B$5)*1)</f>
        <v/>
      </c>
      <c r="Q48" s="10" t="str">
        <f>IF(A48="","",OR(ISBLANK(H48),H48=keuzelijsten!$D$3,H48=keuzelijsten!$D$4,H48=keuzelijsten!$D$5,H48=keuzelijsten!$D$6,H48=keuzelijsten!$D$7)*1)</f>
        <v/>
      </c>
      <c r="R48" s="20" t="str">
        <f t="shared" si="8"/>
        <v/>
      </c>
      <c r="S48" s="20" t="str">
        <f t="shared" si="9"/>
        <v/>
      </c>
      <c r="T48" s="20" t="str">
        <f t="shared" si="10"/>
        <v/>
      </c>
      <c r="U48" s="20" t="str">
        <f>IF(OR(A48="",ISBLANK(C48)),"",EDATE(R48,VLOOKUP(R48,keuzelijsten!$F$3:$I$11,3,1)*12+VLOOKUP(R48,keuzelijsten!$F$3:$I$11,4,1)))</f>
        <v/>
      </c>
      <c r="V48" s="20" t="str">
        <f>IF(OR(A48="",ISBLANK(C48)),"",EDATE(S48,VLOOKUP(S48,keuzelijsten!$F$3:$I$11,3,1)*12+VLOOKUP(S48,keuzelijsten!$F$3:$I$11,4,1)))</f>
        <v/>
      </c>
      <c r="W48" s="19" t="str">
        <f t="shared" si="11"/>
        <v/>
      </c>
      <c r="X48" s="19" t="str">
        <f t="shared" si="12"/>
        <v/>
      </c>
      <c r="Y48" s="19">
        <f t="shared" si="13"/>
        <v>0</v>
      </c>
      <c r="Z48" s="10" t="str">
        <f t="shared" si="14"/>
        <v xml:space="preserve"> </v>
      </c>
    </row>
    <row r="49" spans="1:26" x14ac:dyDescent="0.45">
      <c r="A49" s="7" t="str">
        <f t="shared" si="15"/>
        <v/>
      </c>
      <c r="B49" s="11"/>
      <c r="C49" s="1"/>
      <c r="D49" s="5"/>
      <c r="E49" s="6"/>
      <c r="F49" s="2"/>
      <c r="G49" s="1"/>
      <c r="H49" s="1"/>
      <c r="I49" s="12"/>
      <c r="J49" s="10" t="str">
        <f t="shared" si="3"/>
        <v/>
      </c>
      <c r="K49" s="10" t="str">
        <f>IF(A49="","",OR(ISBLANK(B49),B49=keuzelijsten!$A$3,B49=keuzelijsten!$A$4)*1)</f>
        <v/>
      </c>
      <c r="L49" s="10" t="str">
        <f t="shared" si="4"/>
        <v/>
      </c>
      <c r="M49" s="10" t="str">
        <f t="shared" si="5"/>
        <v/>
      </c>
      <c r="N49" s="10" t="str">
        <f t="shared" si="6"/>
        <v/>
      </c>
      <c r="O49" s="10" t="str">
        <f t="shared" si="7"/>
        <v/>
      </c>
      <c r="P49" s="10" t="str">
        <f>IF(A49="","",OR(ISBLANK(G49),G49=keuzelijsten!$B$3,G49=keuzelijsten!$B$4,G49=keuzelijsten!$B$5)*1)</f>
        <v/>
      </c>
      <c r="Q49" s="10" t="str">
        <f>IF(A49="","",OR(ISBLANK(H49),H49=keuzelijsten!$D$3,H49=keuzelijsten!$D$4,H49=keuzelijsten!$D$5,H49=keuzelijsten!$D$6,H49=keuzelijsten!$D$7)*1)</f>
        <v/>
      </c>
      <c r="R49" s="20" t="str">
        <f t="shared" si="8"/>
        <v/>
      </c>
      <c r="S49" s="20" t="str">
        <f t="shared" si="9"/>
        <v/>
      </c>
      <c r="T49" s="20" t="str">
        <f t="shared" si="10"/>
        <v/>
      </c>
      <c r="U49" s="20" t="str">
        <f>IF(OR(A49="",ISBLANK(C49)),"",EDATE(R49,VLOOKUP(R49,keuzelijsten!$F$3:$I$11,3,1)*12+VLOOKUP(R49,keuzelijsten!$F$3:$I$11,4,1)))</f>
        <v/>
      </c>
      <c r="V49" s="20" t="str">
        <f>IF(OR(A49="",ISBLANK(C49)),"",EDATE(S49,VLOOKUP(S49,keuzelijsten!$F$3:$I$11,3,1)*12+VLOOKUP(S49,keuzelijsten!$F$3:$I$11,4,1)))</f>
        <v/>
      </c>
      <c r="W49" s="19" t="str">
        <f t="shared" si="11"/>
        <v/>
      </c>
      <c r="X49" s="19" t="str">
        <f t="shared" si="12"/>
        <v/>
      </c>
      <c r="Y49" s="19">
        <f t="shared" si="13"/>
        <v>0</v>
      </c>
      <c r="Z49" s="10" t="str">
        <f t="shared" si="14"/>
        <v xml:space="preserve"> </v>
      </c>
    </row>
    <row r="50" spans="1:26" x14ac:dyDescent="0.45">
      <c r="A50" s="7" t="str">
        <f t="shared" si="15"/>
        <v/>
      </c>
      <c r="B50" s="11"/>
      <c r="C50" s="1"/>
      <c r="D50" s="5"/>
      <c r="E50" s="6"/>
      <c r="F50" s="2"/>
      <c r="G50" s="1"/>
      <c r="H50" s="1"/>
      <c r="I50" s="12"/>
      <c r="J50" s="10" t="str">
        <f t="shared" si="3"/>
        <v/>
      </c>
      <c r="K50" s="10" t="str">
        <f>IF(A50="","",OR(ISBLANK(B50),B50=keuzelijsten!$A$3,B50=keuzelijsten!$A$4)*1)</f>
        <v/>
      </c>
      <c r="L50" s="10" t="str">
        <f t="shared" si="4"/>
        <v/>
      </c>
      <c r="M50" s="10" t="str">
        <f t="shared" si="5"/>
        <v/>
      </c>
      <c r="N50" s="10" t="str">
        <f t="shared" si="6"/>
        <v/>
      </c>
      <c r="O50" s="10" t="str">
        <f t="shared" si="7"/>
        <v/>
      </c>
      <c r="P50" s="10" t="str">
        <f>IF(A50="","",OR(ISBLANK(G50),G50=keuzelijsten!$B$3,G50=keuzelijsten!$B$4,G50=keuzelijsten!$B$5)*1)</f>
        <v/>
      </c>
      <c r="Q50" s="10" t="str">
        <f>IF(A50="","",OR(ISBLANK(H50),H50=keuzelijsten!$D$3,H50=keuzelijsten!$D$4,H50=keuzelijsten!$D$5,H50=keuzelijsten!$D$6,H50=keuzelijsten!$D$7)*1)</f>
        <v/>
      </c>
      <c r="R50" s="20" t="str">
        <f t="shared" si="8"/>
        <v/>
      </c>
      <c r="S50" s="20" t="str">
        <f t="shared" si="9"/>
        <v/>
      </c>
      <c r="T50" s="20" t="str">
        <f t="shared" si="10"/>
        <v/>
      </c>
      <c r="U50" s="20" t="str">
        <f>IF(OR(A50="",ISBLANK(C50)),"",EDATE(R50,VLOOKUP(R50,keuzelijsten!$F$3:$I$11,3,1)*12+VLOOKUP(R50,keuzelijsten!$F$3:$I$11,4,1)))</f>
        <v/>
      </c>
      <c r="V50" s="20" t="str">
        <f>IF(OR(A50="",ISBLANK(C50)),"",EDATE(S50,VLOOKUP(S50,keuzelijsten!$F$3:$I$11,3,1)*12+VLOOKUP(S50,keuzelijsten!$F$3:$I$11,4,1)))</f>
        <v/>
      </c>
      <c r="W50" s="19" t="str">
        <f t="shared" si="11"/>
        <v/>
      </c>
      <c r="X50" s="19" t="str">
        <f t="shared" si="12"/>
        <v/>
      </c>
      <c r="Y50" s="19">
        <f t="shared" si="13"/>
        <v>0</v>
      </c>
      <c r="Z50" s="10" t="str">
        <f t="shared" si="14"/>
        <v xml:space="preserve"> </v>
      </c>
    </row>
    <row r="51" spans="1:26" x14ac:dyDescent="0.45">
      <c r="A51" s="7" t="str">
        <f t="shared" si="15"/>
        <v/>
      </c>
      <c r="B51" s="11"/>
      <c r="C51" s="1"/>
      <c r="D51" s="5"/>
      <c r="E51" s="6"/>
      <c r="F51" s="2"/>
      <c r="G51" s="1"/>
      <c r="H51" s="1"/>
      <c r="I51" s="12"/>
      <c r="J51" s="10" t="str">
        <f t="shared" si="3"/>
        <v/>
      </c>
      <c r="K51" s="10" t="str">
        <f>IF(A51="","",OR(ISBLANK(B51),B51=keuzelijsten!$A$3,B51=keuzelijsten!$A$4)*1)</f>
        <v/>
      </c>
      <c r="L51" s="10" t="str">
        <f t="shared" si="4"/>
        <v/>
      </c>
      <c r="M51" s="10" t="str">
        <f t="shared" si="5"/>
        <v/>
      </c>
      <c r="N51" s="10" t="str">
        <f t="shared" si="6"/>
        <v/>
      </c>
      <c r="O51" s="10" t="str">
        <f t="shared" si="7"/>
        <v/>
      </c>
      <c r="P51" s="10" t="str">
        <f>IF(A51="","",OR(ISBLANK(G51),G51=keuzelijsten!$B$3,G51=keuzelijsten!$B$4,G51=keuzelijsten!$B$5)*1)</f>
        <v/>
      </c>
      <c r="Q51" s="10" t="str">
        <f>IF(A51="","",OR(ISBLANK(H51),H51=keuzelijsten!$D$3,H51=keuzelijsten!$D$4,H51=keuzelijsten!$D$5,H51=keuzelijsten!$D$6,H51=keuzelijsten!$D$7)*1)</f>
        <v/>
      </c>
      <c r="R51" s="20" t="str">
        <f t="shared" si="8"/>
        <v/>
      </c>
      <c r="S51" s="20" t="str">
        <f t="shared" si="9"/>
        <v/>
      </c>
      <c r="T51" s="20" t="str">
        <f t="shared" si="10"/>
        <v/>
      </c>
      <c r="U51" s="20" t="str">
        <f>IF(OR(A51="",ISBLANK(C51)),"",EDATE(R51,VLOOKUP(R51,keuzelijsten!$F$3:$I$11,3,1)*12+VLOOKUP(R51,keuzelijsten!$F$3:$I$11,4,1)))</f>
        <v/>
      </c>
      <c r="V51" s="20" t="str">
        <f>IF(OR(A51="",ISBLANK(C51)),"",EDATE(S51,VLOOKUP(S51,keuzelijsten!$F$3:$I$11,3,1)*12+VLOOKUP(S51,keuzelijsten!$F$3:$I$11,4,1)))</f>
        <v/>
      </c>
      <c r="W51" s="19" t="str">
        <f t="shared" si="11"/>
        <v/>
      </c>
      <c r="X51" s="19" t="str">
        <f t="shared" si="12"/>
        <v/>
      </c>
      <c r="Y51" s="19">
        <f t="shared" si="13"/>
        <v>0</v>
      </c>
      <c r="Z51" s="10" t="str">
        <f t="shared" si="14"/>
        <v xml:space="preserve"> </v>
      </c>
    </row>
    <row r="52" spans="1:26" x14ac:dyDescent="0.45">
      <c r="A52" s="7" t="str">
        <f t="shared" si="15"/>
        <v/>
      </c>
      <c r="B52" s="11"/>
      <c r="C52" s="1"/>
      <c r="D52" s="5"/>
      <c r="E52" s="6"/>
      <c r="F52" s="2"/>
      <c r="G52" s="1"/>
      <c r="H52" s="1"/>
      <c r="I52" s="12"/>
      <c r="J52" s="10" t="str">
        <f t="shared" si="3"/>
        <v/>
      </c>
      <c r="K52" s="10" t="str">
        <f>IF(A52="","",OR(ISBLANK(B52),B52=keuzelijsten!$A$3,B52=keuzelijsten!$A$4)*1)</f>
        <v/>
      </c>
      <c r="L52" s="10" t="str">
        <f t="shared" si="4"/>
        <v/>
      </c>
      <c r="M52" s="10" t="str">
        <f t="shared" si="5"/>
        <v/>
      </c>
      <c r="N52" s="10" t="str">
        <f t="shared" si="6"/>
        <v/>
      </c>
      <c r="O52" s="10" t="str">
        <f t="shared" si="7"/>
        <v/>
      </c>
      <c r="P52" s="10" t="str">
        <f>IF(A52="","",OR(ISBLANK(G52),G52=keuzelijsten!$B$3,G52=keuzelijsten!$B$4,G52=keuzelijsten!$B$5)*1)</f>
        <v/>
      </c>
      <c r="Q52" s="10" t="str">
        <f>IF(A52="","",OR(ISBLANK(H52),H52=keuzelijsten!$D$3,H52=keuzelijsten!$D$4,H52=keuzelijsten!$D$5,H52=keuzelijsten!$D$6,H52=keuzelijsten!$D$7)*1)</f>
        <v/>
      </c>
      <c r="R52" s="20" t="str">
        <f t="shared" si="8"/>
        <v/>
      </c>
      <c r="S52" s="20" t="str">
        <f t="shared" si="9"/>
        <v/>
      </c>
      <c r="T52" s="20" t="str">
        <f t="shared" si="10"/>
        <v/>
      </c>
      <c r="U52" s="20" t="str">
        <f>IF(OR(A52="",ISBLANK(C52)),"",EDATE(R52,VLOOKUP(R52,keuzelijsten!$F$3:$I$11,3,1)*12+VLOOKUP(R52,keuzelijsten!$F$3:$I$11,4,1)))</f>
        <v/>
      </c>
      <c r="V52" s="20" t="str">
        <f>IF(OR(A52="",ISBLANK(C52)),"",EDATE(S52,VLOOKUP(S52,keuzelijsten!$F$3:$I$11,3,1)*12+VLOOKUP(S52,keuzelijsten!$F$3:$I$11,4,1)))</f>
        <v/>
      </c>
      <c r="W52" s="19" t="str">
        <f t="shared" si="11"/>
        <v/>
      </c>
      <c r="X52" s="19" t="str">
        <f t="shared" si="12"/>
        <v/>
      </c>
      <c r="Y52" s="19">
        <f t="shared" si="13"/>
        <v>0</v>
      </c>
      <c r="Z52" s="10" t="str">
        <f t="shared" si="14"/>
        <v xml:space="preserve"> </v>
      </c>
    </row>
    <row r="53" spans="1:26" x14ac:dyDescent="0.45">
      <c r="A53" s="7" t="str">
        <f t="shared" si="15"/>
        <v/>
      </c>
      <c r="B53" s="11"/>
      <c r="C53" s="1"/>
      <c r="D53" s="5"/>
      <c r="E53" s="6"/>
      <c r="F53" s="2"/>
      <c r="G53" s="1"/>
      <c r="H53" s="1"/>
      <c r="I53" s="12"/>
      <c r="J53" s="10" t="str">
        <f t="shared" si="3"/>
        <v/>
      </c>
      <c r="K53" s="10" t="str">
        <f>IF(A53="","",OR(ISBLANK(B53),B53=keuzelijsten!$A$3,B53=keuzelijsten!$A$4)*1)</f>
        <v/>
      </c>
      <c r="L53" s="10" t="str">
        <f t="shared" si="4"/>
        <v/>
      </c>
      <c r="M53" s="10" t="str">
        <f t="shared" si="5"/>
        <v/>
      </c>
      <c r="N53" s="10" t="str">
        <f t="shared" si="6"/>
        <v/>
      </c>
      <c r="O53" s="10" t="str">
        <f t="shared" si="7"/>
        <v/>
      </c>
      <c r="P53" s="10" t="str">
        <f>IF(A53="","",OR(ISBLANK(G53),G53=keuzelijsten!$B$3,G53=keuzelijsten!$B$4,G53=keuzelijsten!$B$5)*1)</f>
        <v/>
      </c>
      <c r="Q53" s="10" t="str">
        <f>IF(A53="","",OR(ISBLANK(H53),H53=keuzelijsten!$D$3,H53=keuzelijsten!$D$4,H53=keuzelijsten!$D$5,H53=keuzelijsten!$D$6,H53=keuzelijsten!$D$7)*1)</f>
        <v/>
      </c>
      <c r="R53" s="20" t="str">
        <f t="shared" si="8"/>
        <v/>
      </c>
      <c r="S53" s="20" t="str">
        <f t="shared" si="9"/>
        <v/>
      </c>
      <c r="T53" s="20" t="str">
        <f t="shared" si="10"/>
        <v/>
      </c>
      <c r="U53" s="20" t="str">
        <f>IF(OR(A53="",ISBLANK(C53)),"",EDATE(R53,VLOOKUP(R53,keuzelijsten!$F$3:$I$11,3,1)*12+VLOOKUP(R53,keuzelijsten!$F$3:$I$11,4,1)))</f>
        <v/>
      </c>
      <c r="V53" s="20" t="str">
        <f>IF(OR(A53="",ISBLANK(C53)),"",EDATE(S53,VLOOKUP(S53,keuzelijsten!$F$3:$I$11,3,1)*12+VLOOKUP(S53,keuzelijsten!$F$3:$I$11,4,1)))</f>
        <v/>
      </c>
      <c r="W53" s="19" t="str">
        <f t="shared" si="11"/>
        <v/>
      </c>
      <c r="X53" s="19" t="str">
        <f t="shared" si="12"/>
        <v/>
      </c>
      <c r="Y53" s="19">
        <f t="shared" si="13"/>
        <v>0</v>
      </c>
      <c r="Z53" s="10" t="str">
        <f t="shared" si="14"/>
        <v xml:space="preserve"> </v>
      </c>
    </row>
    <row r="54" spans="1:26" x14ac:dyDescent="0.45">
      <c r="A54" s="7" t="str">
        <f t="shared" si="15"/>
        <v/>
      </c>
      <c r="B54" s="11"/>
      <c r="C54" s="1"/>
      <c r="D54" s="5"/>
      <c r="E54" s="6"/>
      <c r="F54" s="2"/>
      <c r="G54" s="1"/>
      <c r="H54" s="1"/>
      <c r="I54" s="12"/>
      <c r="J54" s="10" t="str">
        <f t="shared" si="3"/>
        <v/>
      </c>
      <c r="K54" s="10" t="str">
        <f>IF(A54="","",OR(ISBLANK(B54),B54=keuzelijsten!$A$3,B54=keuzelijsten!$A$4)*1)</f>
        <v/>
      </c>
      <c r="L54" s="10" t="str">
        <f t="shared" si="4"/>
        <v/>
      </c>
      <c r="M54" s="10" t="str">
        <f t="shared" si="5"/>
        <v/>
      </c>
      <c r="N54" s="10" t="str">
        <f t="shared" si="6"/>
        <v/>
      </c>
      <c r="O54" s="10" t="str">
        <f t="shared" si="7"/>
        <v/>
      </c>
      <c r="P54" s="10" t="str">
        <f>IF(A54="","",OR(ISBLANK(G54),G54=keuzelijsten!$B$3,G54=keuzelijsten!$B$4,G54=keuzelijsten!$B$5)*1)</f>
        <v/>
      </c>
      <c r="Q54" s="10" t="str">
        <f>IF(A54="","",OR(ISBLANK(H54),H54=keuzelijsten!$D$3,H54=keuzelijsten!$D$4,H54=keuzelijsten!$D$5,H54=keuzelijsten!$D$6,H54=keuzelijsten!$D$7)*1)</f>
        <v/>
      </c>
      <c r="R54" s="20" t="str">
        <f t="shared" si="8"/>
        <v/>
      </c>
      <c r="S54" s="20" t="str">
        <f t="shared" si="9"/>
        <v/>
      </c>
      <c r="T54" s="20" t="str">
        <f t="shared" si="10"/>
        <v/>
      </c>
      <c r="U54" s="20" t="str">
        <f>IF(OR(A54="",ISBLANK(C54)),"",EDATE(R54,VLOOKUP(R54,keuzelijsten!$F$3:$I$11,3,1)*12+VLOOKUP(R54,keuzelijsten!$F$3:$I$11,4,1)))</f>
        <v/>
      </c>
      <c r="V54" s="20" t="str">
        <f>IF(OR(A54="",ISBLANK(C54)),"",EDATE(S54,VLOOKUP(S54,keuzelijsten!$F$3:$I$11,3,1)*12+VLOOKUP(S54,keuzelijsten!$F$3:$I$11,4,1)))</f>
        <v/>
      </c>
      <c r="W54" s="19" t="str">
        <f t="shared" si="11"/>
        <v/>
      </c>
      <c r="X54" s="19" t="str">
        <f t="shared" si="12"/>
        <v/>
      </c>
      <c r="Y54" s="19">
        <f t="shared" si="13"/>
        <v>0</v>
      </c>
      <c r="Z54" s="10" t="str">
        <f t="shared" si="14"/>
        <v xml:space="preserve"> </v>
      </c>
    </row>
    <row r="55" spans="1:26" x14ac:dyDescent="0.45">
      <c r="A55" s="7" t="str">
        <f t="shared" si="15"/>
        <v/>
      </c>
      <c r="B55" s="11"/>
      <c r="C55" s="1"/>
      <c r="D55" s="5"/>
      <c r="E55" s="6"/>
      <c r="F55" s="2"/>
      <c r="G55" s="1"/>
      <c r="H55" s="1"/>
      <c r="I55" s="12"/>
      <c r="J55" s="10" t="str">
        <f t="shared" si="3"/>
        <v/>
      </c>
      <c r="K55" s="10" t="str">
        <f>IF(A55="","",OR(ISBLANK(B55),B55=keuzelijsten!$A$3,B55=keuzelijsten!$A$4)*1)</f>
        <v/>
      </c>
      <c r="L55" s="10" t="str">
        <f t="shared" si="4"/>
        <v/>
      </c>
      <c r="M55" s="10" t="str">
        <f t="shared" si="5"/>
        <v/>
      </c>
      <c r="N55" s="10" t="str">
        <f t="shared" si="6"/>
        <v/>
      </c>
      <c r="O55" s="10" t="str">
        <f t="shared" si="7"/>
        <v/>
      </c>
      <c r="P55" s="10" t="str">
        <f>IF(A55="","",OR(ISBLANK(G55),G55=keuzelijsten!$B$3,G55=keuzelijsten!$B$4,G55=keuzelijsten!$B$5)*1)</f>
        <v/>
      </c>
      <c r="Q55" s="10" t="str">
        <f>IF(A55="","",OR(ISBLANK(H55),H55=keuzelijsten!$D$3,H55=keuzelijsten!$D$4,H55=keuzelijsten!$D$5,H55=keuzelijsten!$D$6,H55=keuzelijsten!$D$7)*1)</f>
        <v/>
      </c>
      <c r="R55" s="20" t="str">
        <f t="shared" si="8"/>
        <v/>
      </c>
      <c r="S55" s="20" t="str">
        <f t="shared" si="9"/>
        <v/>
      </c>
      <c r="T55" s="20" t="str">
        <f t="shared" si="10"/>
        <v/>
      </c>
      <c r="U55" s="20" t="str">
        <f>IF(OR(A55="",ISBLANK(C55)),"",EDATE(R55,VLOOKUP(R55,keuzelijsten!$F$3:$I$11,3,1)*12+VLOOKUP(R55,keuzelijsten!$F$3:$I$11,4,1)))</f>
        <v/>
      </c>
      <c r="V55" s="20" t="str">
        <f>IF(OR(A55="",ISBLANK(C55)),"",EDATE(S55,VLOOKUP(S55,keuzelijsten!$F$3:$I$11,3,1)*12+VLOOKUP(S55,keuzelijsten!$F$3:$I$11,4,1)))</f>
        <v/>
      </c>
      <c r="W55" s="19" t="str">
        <f t="shared" si="11"/>
        <v/>
      </c>
      <c r="X55" s="19" t="str">
        <f t="shared" si="12"/>
        <v/>
      </c>
      <c r="Y55" s="19">
        <f t="shared" si="13"/>
        <v>0</v>
      </c>
      <c r="Z55" s="10" t="str">
        <f t="shared" si="14"/>
        <v xml:space="preserve"> </v>
      </c>
    </row>
    <row r="56" spans="1:26" x14ac:dyDescent="0.45">
      <c r="A56" s="7" t="str">
        <f t="shared" si="15"/>
        <v/>
      </c>
      <c r="B56" s="11"/>
      <c r="C56" s="1"/>
      <c r="D56" s="5"/>
      <c r="E56" s="6"/>
      <c r="F56" s="2"/>
      <c r="G56" s="1"/>
      <c r="H56" s="1"/>
      <c r="I56" s="12"/>
      <c r="J56" s="10" t="str">
        <f t="shared" si="3"/>
        <v/>
      </c>
      <c r="K56" s="10" t="str">
        <f>IF(A56="","",OR(ISBLANK(B56),B56=keuzelijsten!$A$3,B56=keuzelijsten!$A$4)*1)</f>
        <v/>
      </c>
      <c r="L56" s="10" t="str">
        <f t="shared" si="4"/>
        <v/>
      </c>
      <c r="M56" s="10" t="str">
        <f t="shared" si="5"/>
        <v/>
      </c>
      <c r="N56" s="10" t="str">
        <f t="shared" si="6"/>
        <v/>
      </c>
      <c r="O56" s="10" t="str">
        <f t="shared" si="7"/>
        <v/>
      </c>
      <c r="P56" s="10" t="str">
        <f>IF(A56="","",OR(ISBLANK(G56),G56=keuzelijsten!$B$3,G56=keuzelijsten!$B$4,G56=keuzelijsten!$B$5)*1)</f>
        <v/>
      </c>
      <c r="Q56" s="10" t="str">
        <f>IF(A56="","",OR(ISBLANK(H56),H56=keuzelijsten!$D$3,H56=keuzelijsten!$D$4,H56=keuzelijsten!$D$5,H56=keuzelijsten!$D$6,H56=keuzelijsten!$D$7)*1)</f>
        <v/>
      </c>
      <c r="R56" s="20" t="str">
        <f t="shared" si="8"/>
        <v/>
      </c>
      <c r="S56" s="20" t="str">
        <f t="shared" si="9"/>
        <v/>
      </c>
      <c r="T56" s="20" t="str">
        <f t="shared" si="10"/>
        <v/>
      </c>
      <c r="U56" s="20" t="str">
        <f>IF(OR(A56="",ISBLANK(C56)),"",EDATE(R56,VLOOKUP(R56,keuzelijsten!$F$3:$I$11,3,1)*12+VLOOKUP(R56,keuzelijsten!$F$3:$I$11,4,1)))</f>
        <v/>
      </c>
      <c r="V56" s="20" t="str">
        <f>IF(OR(A56="",ISBLANK(C56)),"",EDATE(S56,VLOOKUP(S56,keuzelijsten!$F$3:$I$11,3,1)*12+VLOOKUP(S56,keuzelijsten!$F$3:$I$11,4,1)))</f>
        <v/>
      </c>
      <c r="W56" s="19" t="str">
        <f t="shared" si="11"/>
        <v/>
      </c>
      <c r="X56" s="19" t="str">
        <f t="shared" si="12"/>
        <v/>
      </c>
      <c r="Y56" s="19">
        <f t="shared" si="13"/>
        <v>0</v>
      </c>
      <c r="Z56" s="10" t="str">
        <f t="shared" si="14"/>
        <v xml:space="preserve"> </v>
      </c>
    </row>
    <row r="57" spans="1:26" x14ac:dyDescent="0.45">
      <c r="A57" s="7" t="str">
        <f t="shared" si="15"/>
        <v/>
      </c>
      <c r="B57" s="11"/>
      <c r="C57" s="1"/>
      <c r="D57" s="5"/>
      <c r="E57" s="6"/>
      <c r="F57" s="2"/>
      <c r="G57" s="1"/>
      <c r="H57" s="1"/>
      <c r="I57" s="12"/>
      <c r="J57" s="10" t="str">
        <f t="shared" si="3"/>
        <v/>
      </c>
      <c r="K57" s="10" t="str">
        <f>IF(A57="","",OR(ISBLANK(B57),B57=keuzelijsten!$A$3,B57=keuzelijsten!$A$4)*1)</f>
        <v/>
      </c>
      <c r="L57" s="10" t="str">
        <f t="shared" si="4"/>
        <v/>
      </c>
      <c r="M57" s="10" t="str">
        <f t="shared" si="5"/>
        <v/>
      </c>
      <c r="N57" s="10" t="str">
        <f t="shared" si="6"/>
        <v/>
      </c>
      <c r="O57" s="10" t="str">
        <f t="shared" si="7"/>
        <v/>
      </c>
      <c r="P57" s="10" t="str">
        <f>IF(A57="","",OR(ISBLANK(G57),G57=keuzelijsten!$B$3,G57=keuzelijsten!$B$4,G57=keuzelijsten!$B$5)*1)</f>
        <v/>
      </c>
      <c r="Q57" s="10" t="str">
        <f>IF(A57="","",OR(ISBLANK(H57),H57=keuzelijsten!$D$3,H57=keuzelijsten!$D$4,H57=keuzelijsten!$D$5,H57=keuzelijsten!$D$6,H57=keuzelijsten!$D$7)*1)</f>
        <v/>
      </c>
      <c r="R57" s="20" t="str">
        <f t="shared" si="8"/>
        <v/>
      </c>
      <c r="S57" s="20" t="str">
        <f t="shared" si="9"/>
        <v/>
      </c>
      <c r="T57" s="20" t="str">
        <f t="shared" si="10"/>
        <v/>
      </c>
      <c r="U57" s="20" t="str">
        <f>IF(OR(A57="",ISBLANK(C57)),"",EDATE(R57,VLOOKUP(R57,keuzelijsten!$F$3:$I$11,3,1)*12+VLOOKUP(R57,keuzelijsten!$F$3:$I$11,4,1)))</f>
        <v/>
      </c>
      <c r="V57" s="20" t="str">
        <f>IF(OR(A57="",ISBLANK(C57)),"",EDATE(S57,VLOOKUP(S57,keuzelijsten!$F$3:$I$11,3,1)*12+VLOOKUP(S57,keuzelijsten!$F$3:$I$11,4,1)))</f>
        <v/>
      </c>
      <c r="W57" s="19" t="str">
        <f t="shared" si="11"/>
        <v/>
      </c>
      <c r="X57" s="19" t="str">
        <f t="shared" si="12"/>
        <v/>
      </c>
      <c r="Y57" s="19">
        <f t="shared" si="13"/>
        <v>0</v>
      </c>
      <c r="Z57" s="10" t="str">
        <f t="shared" si="14"/>
        <v xml:space="preserve"> </v>
      </c>
    </row>
    <row r="58" spans="1:26" x14ac:dyDescent="0.45">
      <c r="A58" s="7" t="str">
        <f t="shared" si="15"/>
        <v/>
      </c>
      <c r="B58" s="11"/>
      <c r="C58" s="1"/>
      <c r="D58" s="5"/>
      <c r="E58" s="6"/>
      <c r="F58" s="2"/>
      <c r="G58" s="1"/>
      <c r="H58" s="1"/>
      <c r="I58" s="12"/>
      <c r="J58" s="10" t="str">
        <f t="shared" si="3"/>
        <v/>
      </c>
      <c r="K58" s="10" t="str">
        <f>IF(A58="","",OR(ISBLANK(B58),B58=keuzelijsten!$A$3,B58=keuzelijsten!$A$4)*1)</f>
        <v/>
      </c>
      <c r="L58" s="10" t="str">
        <f t="shared" si="4"/>
        <v/>
      </c>
      <c r="M58" s="10" t="str">
        <f t="shared" si="5"/>
        <v/>
      </c>
      <c r="N58" s="10" t="str">
        <f t="shared" si="6"/>
        <v/>
      </c>
      <c r="O58" s="10" t="str">
        <f t="shared" si="7"/>
        <v/>
      </c>
      <c r="P58" s="10" t="str">
        <f>IF(A58="","",OR(ISBLANK(G58),G58=keuzelijsten!$B$3,G58=keuzelijsten!$B$4,G58=keuzelijsten!$B$5)*1)</f>
        <v/>
      </c>
      <c r="Q58" s="10" t="str">
        <f>IF(A58="","",OR(ISBLANK(H58),H58=keuzelijsten!$D$3,H58=keuzelijsten!$D$4,H58=keuzelijsten!$D$5,H58=keuzelijsten!$D$6,H58=keuzelijsten!$D$7)*1)</f>
        <v/>
      </c>
      <c r="R58" s="20" t="str">
        <f t="shared" si="8"/>
        <v/>
      </c>
      <c r="S58" s="20" t="str">
        <f t="shared" si="9"/>
        <v/>
      </c>
      <c r="T58" s="20" t="str">
        <f t="shared" si="10"/>
        <v/>
      </c>
      <c r="U58" s="20" t="str">
        <f>IF(OR(A58="",ISBLANK(C58)),"",EDATE(R58,VLOOKUP(R58,keuzelijsten!$F$3:$I$11,3,1)*12+VLOOKUP(R58,keuzelijsten!$F$3:$I$11,4,1)))</f>
        <v/>
      </c>
      <c r="V58" s="20" t="str">
        <f>IF(OR(A58="",ISBLANK(C58)),"",EDATE(S58,VLOOKUP(S58,keuzelijsten!$F$3:$I$11,3,1)*12+VLOOKUP(S58,keuzelijsten!$F$3:$I$11,4,1)))</f>
        <v/>
      </c>
      <c r="W58" s="19" t="str">
        <f t="shared" si="11"/>
        <v/>
      </c>
      <c r="X58" s="19" t="str">
        <f t="shared" si="12"/>
        <v/>
      </c>
      <c r="Y58" s="19">
        <f t="shared" si="13"/>
        <v>0</v>
      </c>
      <c r="Z58" s="10" t="str">
        <f t="shared" si="14"/>
        <v xml:space="preserve"> </v>
      </c>
    </row>
    <row r="59" spans="1:26" x14ac:dyDescent="0.45">
      <c r="A59" s="7" t="str">
        <f t="shared" si="15"/>
        <v/>
      </c>
      <c r="B59" s="11"/>
      <c r="C59" s="1"/>
      <c r="D59" s="5"/>
      <c r="E59" s="6"/>
      <c r="F59" s="2"/>
      <c r="G59" s="1"/>
      <c r="H59" s="1"/>
      <c r="I59" s="12"/>
      <c r="J59" s="10" t="str">
        <f t="shared" si="3"/>
        <v/>
      </c>
      <c r="K59" s="10" t="str">
        <f>IF(A59="","",OR(ISBLANK(B59),B59=keuzelijsten!$A$3,B59=keuzelijsten!$A$4)*1)</f>
        <v/>
      </c>
      <c r="L59" s="10" t="str">
        <f t="shared" si="4"/>
        <v/>
      </c>
      <c r="M59" s="10" t="str">
        <f t="shared" si="5"/>
        <v/>
      </c>
      <c r="N59" s="10" t="str">
        <f t="shared" si="6"/>
        <v/>
      </c>
      <c r="O59" s="10" t="str">
        <f t="shared" si="7"/>
        <v/>
      </c>
      <c r="P59" s="10" t="str">
        <f>IF(A59="","",OR(ISBLANK(G59),G59=keuzelijsten!$B$3,G59=keuzelijsten!$B$4,G59=keuzelijsten!$B$5)*1)</f>
        <v/>
      </c>
      <c r="Q59" s="10" t="str">
        <f>IF(A59="","",OR(ISBLANK(H59),H59=keuzelijsten!$D$3,H59=keuzelijsten!$D$4,H59=keuzelijsten!$D$5,H59=keuzelijsten!$D$6,H59=keuzelijsten!$D$7)*1)</f>
        <v/>
      </c>
      <c r="R59" s="20" t="str">
        <f t="shared" si="8"/>
        <v/>
      </c>
      <c r="S59" s="20" t="str">
        <f t="shared" si="9"/>
        <v/>
      </c>
      <c r="T59" s="20" t="str">
        <f t="shared" si="10"/>
        <v/>
      </c>
      <c r="U59" s="20" t="str">
        <f>IF(OR(A59="",ISBLANK(C59)),"",EDATE(R59,VLOOKUP(R59,keuzelijsten!$F$3:$I$11,3,1)*12+VLOOKUP(R59,keuzelijsten!$F$3:$I$11,4,1)))</f>
        <v/>
      </c>
      <c r="V59" s="20" t="str">
        <f>IF(OR(A59="",ISBLANK(C59)),"",EDATE(S59,VLOOKUP(S59,keuzelijsten!$F$3:$I$11,3,1)*12+VLOOKUP(S59,keuzelijsten!$F$3:$I$11,4,1)))</f>
        <v/>
      </c>
      <c r="W59" s="19" t="str">
        <f t="shared" si="11"/>
        <v/>
      </c>
      <c r="X59" s="19" t="str">
        <f t="shared" si="12"/>
        <v/>
      </c>
      <c r="Y59" s="19">
        <f t="shared" si="13"/>
        <v>0</v>
      </c>
      <c r="Z59" s="10" t="str">
        <f t="shared" si="14"/>
        <v xml:space="preserve"> </v>
      </c>
    </row>
    <row r="60" spans="1:26" x14ac:dyDescent="0.45">
      <c r="A60" s="7" t="str">
        <f t="shared" si="15"/>
        <v/>
      </c>
      <c r="B60" s="11"/>
      <c r="C60" s="1"/>
      <c r="D60" s="5"/>
      <c r="E60" s="6"/>
      <c r="F60" s="2"/>
      <c r="G60" s="1"/>
      <c r="H60" s="1"/>
      <c r="I60" s="12"/>
      <c r="J60" s="10" t="str">
        <f t="shared" si="3"/>
        <v/>
      </c>
      <c r="K60" s="10" t="str">
        <f>IF(A60="","",OR(ISBLANK(B60),B60=keuzelijsten!$A$3,B60=keuzelijsten!$A$4)*1)</f>
        <v/>
      </c>
      <c r="L60" s="10" t="str">
        <f t="shared" si="4"/>
        <v/>
      </c>
      <c r="M60" s="10" t="str">
        <f t="shared" si="5"/>
        <v/>
      </c>
      <c r="N60" s="10" t="str">
        <f t="shared" si="6"/>
        <v/>
      </c>
      <c r="O60" s="10" t="str">
        <f t="shared" si="7"/>
        <v/>
      </c>
      <c r="P60" s="10" t="str">
        <f>IF(A60="","",OR(ISBLANK(G60),G60=keuzelijsten!$B$3,G60=keuzelijsten!$B$4,G60=keuzelijsten!$B$5)*1)</f>
        <v/>
      </c>
      <c r="Q60" s="10" t="str">
        <f>IF(A60="","",OR(ISBLANK(H60),H60=keuzelijsten!$D$3,H60=keuzelijsten!$D$4,H60=keuzelijsten!$D$5,H60=keuzelijsten!$D$6,H60=keuzelijsten!$D$7)*1)</f>
        <v/>
      </c>
      <c r="R60" s="20" t="str">
        <f t="shared" si="8"/>
        <v/>
      </c>
      <c r="S60" s="20" t="str">
        <f t="shared" si="9"/>
        <v/>
      </c>
      <c r="T60" s="20" t="str">
        <f t="shared" si="10"/>
        <v/>
      </c>
      <c r="U60" s="20" t="str">
        <f>IF(OR(A60="",ISBLANK(C60)),"",EDATE(R60,VLOOKUP(R60,keuzelijsten!$F$3:$I$11,3,1)*12+VLOOKUP(R60,keuzelijsten!$F$3:$I$11,4,1)))</f>
        <v/>
      </c>
      <c r="V60" s="20" t="str">
        <f>IF(OR(A60="",ISBLANK(C60)),"",EDATE(S60,VLOOKUP(S60,keuzelijsten!$F$3:$I$11,3,1)*12+VLOOKUP(S60,keuzelijsten!$F$3:$I$11,4,1)))</f>
        <v/>
      </c>
      <c r="W60" s="19" t="str">
        <f t="shared" si="11"/>
        <v/>
      </c>
      <c r="X60" s="19" t="str">
        <f t="shared" si="12"/>
        <v/>
      </c>
      <c r="Y60" s="19">
        <f t="shared" si="13"/>
        <v>0</v>
      </c>
      <c r="Z60" s="10" t="str">
        <f t="shared" si="14"/>
        <v xml:space="preserve"> </v>
      </c>
    </row>
    <row r="61" spans="1:26" x14ac:dyDescent="0.45">
      <c r="A61" s="7" t="str">
        <f t="shared" si="15"/>
        <v/>
      </c>
      <c r="B61" s="11"/>
      <c r="C61" s="1"/>
      <c r="D61" s="5"/>
      <c r="E61" s="6"/>
      <c r="F61" s="2"/>
      <c r="G61" s="1"/>
      <c r="H61" s="1"/>
      <c r="I61" s="12"/>
      <c r="J61" s="10" t="str">
        <f t="shared" si="3"/>
        <v/>
      </c>
      <c r="K61" s="10" t="str">
        <f>IF(A61="","",OR(ISBLANK(B61),B61=keuzelijsten!$A$3,B61=keuzelijsten!$A$4)*1)</f>
        <v/>
      </c>
      <c r="L61" s="10" t="str">
        <f t="shared" si="4"/>
        <v/>
      </c>
      <c r="M61" s="10" t="str">
        <f t="shared" si="5"/>
        <v/>
      </c>
      <c r="N61" s="10" t="str">
        <f t="shared" si="6"/>
        <v/>
      </c>
      <c r="O61" s="10" t="str">
        <f t="shared" si="7"/>
        <v/>
      </c>
      <c r="P61" s="10" t="str">
        <f>IF(A61="","",OR(ISBLANK(G61),G61=keuzelijsten!$B$3,G61=keuzelijsten!$B$4,G61=keuzelijsten!$B$5)*1)</f>
        <v/>
      </c>
      <c r="Q61" s="10" t="str">
        <f>IF(A61="","",OR(ISBLANK(H61),H61=keuzelijsten!$D$3,H61=keuzelijsten!$D$4,H61=keuzelijsten!$D$5,H61=keuzelijsten!$D$6,H61=keuzelijsten!$D$7)*1)</f>
        <v/>
      </c>
      <c r="R61" s="20" t="str">
        <f t="shared" si="8"/>
        <v/>
      </c>
      <c r="S61" s="20" t="str">
        <f t="shared" si="9"/>
        <v/>
      </c>
      <c r="T61" s="20" t="str">
        <f t="shared" si="10"/>
        <v/>
      </c>
      <c r="U61" s="20" t="str">
        <f>IF(OR(A61="",ISBLANK(C61)),"",EDATE(R61,VLOOKUP(R61,keuzelijsten!$F$3:$I$11,3,1)*12+VLOOKUP(R61,keuzelijsten!$F$3:$I$11,4,1)))</f>
        <v/>
      </c>
      <c r="V61" s="20" t="str">
        <f>IF(OR(A61="",ISBLANK(C61)),"",EDATE(S61,VLOOKUP(S61,keuzelijsten!$F$3:$I$11,3,1)*12+VLOOKUP(S61,keuzelijsten!$F$3:$I$11,4,1)))</f>
        <v/>
      </c>
      <c r="W61" s="19" t="str">
        <f t="shared" si="11"/>
        <v/>
      </c>
      <c r="X61" s="19" t="str">
        <f t="shared" si="12"/>
        <v/>
      </c>
      <c r="Y61" s="19">
        <f t="shared" si="13"/>
        <v>0</v>
      </c>
      <c r="Z61" s="10" t="str">
        <f t="shared" si="14"/>
        <v xml:space="preserve"> </v>
      </c>
    </row>
    <row r="62" spans="1:26" x14ac:dyDescent="0.45">
      <c r="A62" s="7" t="str">
        <f t="shared" si="15"/>
        <v/>
      </c>
      <c r="B62" s="11"/>
      <c r="C62" s="1"/>
      <c r="D62" s="5"/>
      <c r="E62" s="6"/>
      <c r="F62" s="2"/>
      <c r="G62" s="1"/>
      <c r="H62" s="1"/>
      <c r="I62" s="12"/>
      <c r="J62" s="10" t="str">
        <f t="shared" si="3"/>
        <v/>
      </c>
      <c r="K62" s="10" t="str">
        <f>IF(A62="","",OR(ISBLANK(B62),B62=keuzelijsten!$A$3,B62=keuzelijsten!$A$4)*1)</f>
        <v/>
      </c>
      <c r="L62" s="10" t="str">
        <f t="shared" si="4"/>
        <v/>
      </c>
      <c r="M62" s="10" t="str">
        <f t="shared" si="5"/>
        <v/>
      </c>
      <c r="N62" s="10" t="str">
        <f t="shared" si="6"/>
        <v/>
      </c>
      <c r="O62" s="10" t="str">
        <f t="shared" si="7"/>
        <v/>
      </c>
      <c r="P62" s="10" t="str">
        <f>IF(A62="","",OR(ISBLANK(G62),G62=keuzelijsten!$B$3,G62=keuzelijsten!$B$4,G62=keuzelijsten!$B$5)*1)</f>
        <v/>
      </c>
      <c r="Q62" s="10" t="str">
        <f>IF(A62="","",OR(ISBLANK(H62),H62=keuzelijsten!$D$3,H62=keuzelijsten!$D$4,H62=keuzelijsten!$D$5,H62=keuzelijsten!$D$6,H62=keuzelijsten!$D$7)*1)</f>
        <v/>
      </c>
      <c r="R62" s="20" t="str">
        <f t="shared" si="8"/>
        <v/>
      </c>
      <c r="S62" s="20" t="str">
        <f t="shared" si="9"/>
        <v/>
      </c>
      <c r="T62" s="20" t="str">
        <f t="shared" si="10"/>
        <v/>
      </c>
      <c r="U62" s="20" t="str">
        <f>IF(OR(A62="",ISBLANK(C62)),"",EDATE(R62,VLOOKUP(R62,keuzelijsten!$F$3:$I$11,3,1)*12+VLOOKUP(R62,keuzelijsten!$F$3:$I$11,4,1)))</f>
        <v/>
      </c>
      <c r="V62" s="20" t="str">
        <f>IF(OR(A62="",ISBLANK(C62)),"",EDATE(S62,VLOOKUP(S62,keuzelijsten!$F$3:$I$11,3,1)*12+VLOOKUP(S62,keuzelijsten!$F$3:$I$11,4,1)))</f>
        <v/>
      </c>
      <c r="W62" s="19" t="str">
        <f t="shared" si="11"/>
        <v/>
      </c>
      <c r="X62" s="19" t="str">
        <f t="shared" si="12"/>
        <v/>
      </c>
      <c r="Y62" s="19">
        <f t="shared" si="13"/>
        <v>0</v>
      </c>
      <c r="Z62" s="10" t="str">
        <f t="shared" si="14"/>
        <v xml:space="preserve"> </v>
      </c>
    </row>
    <row r="63" spans="1:26" x14ac:dyDescent="0.45">
      <c r="A63" s="7" t="str">
        <f t="shared" si="15"/>
        <v/>
      </c>
      <c r="B63" s="11"/>
      <c r="C63" s="1"/>
      <c r="D63" s="5"/>
      <c r="E63" s="6"/>
      <c r="F63" s="2"/>
      <c r="G63" s="1"/>
      <c r="H63" s="1"/>
      <c r="I63" s="12"/>
      <c r="J63" s="10" t="str">
        <f t="shared" si="3"/>
        <v/>
      </c>
      <c r="K63" s="10" t="str">
        <f>IF(A63="","",OR(ISBLANK(B63),B63=keuzelijsten!$A$3,B63=keuzelijsten!$A$4)*1)</f>
        <v/>
      </c>
      <c r="L63" s="10" t="str">
        <f t="shared" si="4"/>
        <v/>
      </c>
      <c r="M63" s="10" t="str">
        <f t="shared" si="5"/>
        <v/>
      </c>
      <c r="N63" s="10" t="str">
        <f t="shared" si="6"/>
        <v/>
      </c>
      <c r="O63" s="10" t="str">
        <f t="shared" si="7"/>
        <v/>
      </c>
      <c r="P63" s="10" t="str">
        <f>IF(A63="","",OR(ISBLANK(G63),G63=keuzelijsten!$B$3,G63=keuzelijsten!$B$4,G63=keuzelijsten!$B$5)*1)</f>
        <v/>
      </c>
      <c r="Q63" s="10" t="str">
        <f>IF(A63="","",OR(ISBLANK(H63),H63=keuzelijsten!$D$3,H63=keuzelijsten!$D$4,H63=keuzelijsten!$D$5,H63=keuzelijsten!$D$6,H63=keuzelijsten!$D$7)*1)</f>
        <v/>
      </c>
      <c r="R63" s="20" t="str">
        <f t="shared" si="8"/>
        <v/>
      </c>
      <c r="S63" s="20" t="str">
        <f t="shared" si="9"/>
        <v/>
      </c>
      <c r="T63" s="20" t="str">
        <f t="shared" si="10"/>
        <v/>
      </c>
      <c r="U63" s="20" t="str">
        <f>IF(OR(A63="",ISBLANK(C63)),"",EDATE(R63,VLOOKUP(R63,keuzelijsten!$F$3:$I$11,3,1)*12+VLOOKUP(R63,keuzelijsten!$F$3:$I$11,4,1)))</f>
        <v/>
      </c>
      <c r="V63" s="20" t="str">
        <f>IF(OR(A63="",ISBLANK(C63)),"",EDATE(S63,VLOOKUP(S63,keuzelijsten!$F$3:$I$11,3,1)*12+VLOOKUP(S63,keuzelijsten!$F$3:$I$11,4,1)))</f>
        <v/>
      </c>
      <c r="W63" s="19" t="str">
        <f t="shared" si="11"/>
        <v/>
      </c>
      <c r="X63" s="19" t="str">
        <f t="shared" si="12"/>
        <v/>
      </c>
      <c r="Y63" s="19">
        <f t="shared" si="13"/>
        <v>0</v>
      </c>
      <c r="Z63" s="10" t="str">
        <f t="shared" si="14"/>
        <v xml:space="preserve"> </v>
      </c>
    </row>
    <row r="64" spans="1:26" x14ac:dyDescent="0.45">
      <c r="A64" s="7" t="str">
        <f t="shared" si="15"/>
        <v/>
      </c>
      <c r="B64" s="11"/>
      <c r="C64" s="1"/>
      <c r="D64" s="5"/>
      <c r="E64" s="6"/>
      <c r="F64" s="2"/>
      <c r="G64" s="1"/>
      <c r="H64" s="1"/>
      <c r="I64" s="12"/>
      <c r="J64" s="10" t="str">
        <f t="shared" si="3"/>
        <v/>
      </c>
      <c r="K64" s="10" t="str">
        <f>IF(A64="","",OR(ISBLANK(B64),B64=keuzelijsten!$A$3,B64=keuzelijsten!$A$4)*1)</f>
        <v/>
      </c>
      <c r="L64" s="10" t="str">
        <f t="shared" si="4"/>
        <v/>
      </c>
      <c r="M64" s="10" t="str">
        <f t="shared" si="5"/>
        <v/>
      </c>
      <c r="N64" s="10" t="str">
        <f t="shared" si="6"/>
        <v/>
      </c>
      <c r="O64" s="10" t="str">
        <f t="shared" si="7"/>
        <v/>
      </c>
      <c r="P64" s="10" t="str">
        <f>IF(A64="","",OR(ISBLANK(G64),G64=keuzelijsten!$B$3,G64=keuzelijsten!$B$4,G64=keuzelijsten!$B$5)*1)</f>
        <v/>
      </c>
      <c r="Q64" s="10" t="str">
        <f>IF(A64="","",OR(ISBLANK(H64),H64=keuzelijsten!$D$3,H64=keuzelijsten!$D$4,H64=keuzelijsten!$D$5,H64=keuzelijsten!$D$6,H64=keuzelijsten!$D$7)*1)</f>
        <v/>
      </c>
      <c r="R64" s="20" t="str">
        <f t="shared" si="8"/>
        <v/>
      </c>
      <c r="S64" s="20" t="str">
        <f t="shared" si="9"/>
        <v/>
      </c>
      <c r="T64" s="20" t="str">
        <f t="shared" si="10"/>
        <v/>
      </c>
      <c r="U64" s="20" t="str">
        <f>IF(OR(A64="",ISBLANK(C64)),"",EDATE(R64,VLOOKUP(R64,keuzelijsten!$F$3:$I$11,3,1)*12+VLOOKUP(R64,keuzelijsten!$F$3:$I$11,4,1)))</f>
        <v/>
      </c>
      <c r="V64" s="20" t="str">
        <f>IF(OR(A64="",ISBLANK(C64)),"",EDATE(S64,VLOOKUP(S64,keuzelijsten!$F$3:$I$11,3,1)*12+VLOOKUP(S64,keuzelijsten!$F$3:$I$11,4,1)))</f>
        <v/>
      </c>
      <c r="W64" s="19" t="str">
        <f t="shared" si="11"/>
        <v/>
      </c>
      <c r="X64" s="19" t="str">
        <f t="shared" si="12"/>
        <v/>
      </c>
      <c r="Y64" s="19">
        <f t="shared" si="13"/>
        <v>0</v>
      </c>
      <c r="Z64" s="10" t="str">
        <f t="shared" si="14"/>
        <v xml:space="preserve"> </v>
      </c>
    </row>
    <row r="65" spans="1:26" x14ac:dyDescent="0.45">
      <c r="A65" s="7" t="str">
        <f t="shared" si="15"/>
        <v/>
      </c>
      <c r="B65" s="11"/>
      <c r="C65" s="1"/>
      <c r="D65" s="5"/>
      <c r="E65" s="6"/>
      <c r="F65" s="2"/>
      <c r="G65" s="1"/>
      <c r="H65" s="1"/>
      <c r="I65" s="12"/>
      <c r="J65" s="10" t="str">
        <f t="shared" si="3"/>
        <v/>
      </c>
      <c r="K65" s="10" t="str">
        <f>IF(A65="","",OR(ISBLANK(B65),B65=keuzelijsten!$A$3,B65=keuzelijsten!$A$4)*1)</f>
        <v/>
      </c>
      <c r="L65" s="10" t="str">
        <f t="shared" si="4"/>
        <v/>
      </c>
      <c r="M65" s="10" t="str">
        <f t="shared" si="5"/>
        <v/>
      </c>
      <c r="N65" s="10" t="str">
        <f t="shared" si="6"/>
        <v/>
      </c>
      <c r="O65" s="10" t="str">
        <f t="shared" si="7"/>
        <v/>
      </c>
      <c r="P65" s="10" t="str">
        <f>IF(A65="","",OR(ISBLANK(G65),G65=keuzelijsten!$B$3,G65=keuzelijsten!$B$4,G65=keuzelijsten!$B$5)*1)</f>
        <v/>
      </c>
      <c r="Q65" s="10" t="str">
        <f>IF(A65="","",OR(ISBLANK(H65),H65=keuzelijsten!$D$3,H65=keuzelijsten!$D$4,H65=keuzelijsten!$D$5,H65=keuzelijsten!$D$6,H65=keuzelijsten!$D$7)*1)</f>
        <v/>
      </c>
      <c r="R65" s="20" t="str">
        <f t="shared" si="8"/>
        <v/>
      </c>
      <c r="S65" s="20" t="str">
        <f t="shared" si="9"/>
        <v/>
      </c>
      <c r="T65" s="20" t="str">
        <f t="shared" si="10"/>
        <v/>
      </c>
      <c r="U65" s="20" t="str">
        <f>IF(OR(A65="",ISBLANK(C65)),"",EDATE(R65,VLOOKUP(R65,keuzelijsten!$F$3:$I$11,3,1)*12+VLOOKUP(R65,keuzelijsten!$F$3:$I$11,4,1)))</f>
        <v/>
      </c>
      <c r="V65" s="20" t="str">
        <f>IF(OR(A65="",ISBLANK(C65)),"",EDATE(S65,VLOOKUP(S65,keuzelijsten!$F$3:$I$11,3,1)*12+VLOOKUP(S65,keuzelijsten!$F$3:$I$11,4,1)))</f>
        <v/>
      </c>
      <c r="W65" s="19" t="str">
        <f t="shared" si="11"/>
        <v/>
      </c>
      <c r="X65" s="19" t="str">
        <f t="shared" si="12"/>
        <v/>
      </c>
      <c r="Y65" s="19">
        <f t="shared" si="13"/>
        <v>0</v>
      </c>
      <c r="Z65" s="10" t="str">
        <f t="shared" si="14"/>
        <v xml:space="preserve"> </v>
      </c>
    </row>
    <row r="66" spans="1:26" x14ac:dyDescent="0.45">
      <c r="A66" s="7" t="str">
        <f t="shared" si="15"/>
        <v/>
      </c>
      <c r="B66" s="11"/>
      <c r="C66" s="1"/>
      <c r="D66" s="5"/>
      <c r="E66" s="6"/>
      <c r="F66" s="2"/>
      <c r="G66" s="1"/>
      <c r="H66" s="1"/>
      <c r="I66" s="12"/>
      <c r="J66" s="10" t="str">
        <f t="shared" si="3"/>
        <v/>
      </c>
      <c r="K66" s="10" t="str">
        <f>IF(A66="","",OR(ISBLANK(B66),B66=keuzelijsten!$A$3,B66=keuzelijsten!$A$4)*1)</f>
        <v/>
      </c>
      <c r="L66" s="10" t="str">
        <f t="shared" si="4"/>
        <v/>
      </c>
      <c r="M66" s="10" t="str">
        <f t="shared" si="5"/>
        <v/>
      </c>
      <c r="N66" s="10" t="str">
        <f t="shared" si="6"/>
        <v/>
      </c>
      <c r="O66" s="10" t="str">
        <f t="shared" si="7"/>
        <v/>
      </c>
      <c r="P66" s="10" t="str">
        <f>IF(A66="","",OR(ISBLANK(G66),G66=keuzelijsten!$B$3,G66=keuzelijsten!$B$4,G66=keuzelijsten!$B$5)*1)</f>
        <v/>
      </c>
      <c r="Q66" s="10" t="str">
        <f>IF(A66="","",OR(ISBLANK(H66),H66=keuzelijsten!$D$3,H66=keuzelijsten!$D$4,H66=keuzelijsten!$D$5,H66=keuzelijsten!$D$6,H66=keuzelijsten!$D$7)*1)</f>
        <v/>
      </c>
      <c r="R66" s="20" t="str">
        <f t="shared" si="8"/>
        <v/>
      </c>
      <c r="S66" s="20" t="str">
        <f t="shared" si="9"/>
        <v/>
      </c>
      <c r="T66" s="20" t="str">
        <f t="shared" si="10"/>
        <v/>
      </c>
      <c r="U66" s="20" t="str">
        <f>IF(OR(A66="",ISBLANK(C66)),"",EDATE(R66,VLOOKUP(R66,keuzelijsten!$F$3:$I$11,3,1)*12+VLOOKUP(R66,keuzelijsten!$F$3:$I$11,4,1)))</f>
        <v/>
      </c>
      <c r="V66" s="20" t="str">
        <f>IF(OR(A66="",ISBLANK(C66)),"",EDATE(S66,VLOOKUP(S66,keuzelijsten!$F$3:$I$11,3,1)*12+VLOOKUP(S66,keuzelijsten!$F$3:$I$11,4,1)))</f>
        <v/>
      </c>
      <c r="W66" s="19" t="str">
        <f t="shared" si="11"/>
        <v/>
      </c>
      <c r="X66" s="19" t="str">
        <f t="shared" si="12"/>
        <v/>
      </c>
      <c r="Y66" s="19">
        <f t="shared" si="13"/>
        <v>0</v>
      </c>
      <c r="Z66" s="10" t="str">
        <f t="shared" si="14"/>
        <v xml:space="preserve"> </v>
      </c>
    </row>
    <row r="67" spans="1:26" x14ac:dyDescent="0.45">
      <c r="A67" s="7" t="str">
        <f t="shared" si="15"/>
        <v/>
      </c>
      <c r="B67" s="11"/>
      <c r="C67" s="1"/>
      <c r="D67" s="5"/>
      <c r="E67" s="6"/>
      <c r="F67" s="2"/>
      <c r="G67" s="1"/>
      <c r="H67" s="1"/>
      <c r="I67" s="12"/>
      <c r="J67" s="10" t="str">
        <f t="shared" si="3"/>
        <v/>
      </c>
      <c r="K67" s="10" t="str">
        <f>IF(A67="","",OR(ISBLANK(B67),B67=keuzelijsten!$A$3,B67=keuzelijsten!$A$4)*1)</f>
        <v/>
      </c>
      <c r="L67" s="10" t="str">
        <f t="shared" si="4"/>
        <v/>
      </c>
      <c r="M67" s="10" t="str">
        <f t="shared" si="5"/>
        <v/>
      </c>
      <c r="N67" s="10" t="str">
        <f t="shared" si="6"/>
        <v/>
      </c>
      <c r="O67" s="10" t="str">
        <f t="shared" si="7"/>
        <v/>
      </c>
      <c r="P67" s="10" t="str">
        <f>IF(A67="","",OR(ISBLANK(G67),G67=keuzelijsten!$B$3,G67=keuzelijsten!$B$4,G67=keuzelijsten!$B$5)*1)</f>
        <v/>
      </c>
      <c r="Q67" s="10" t="str">
        <f>IF(A67="","",OR(ISBLANK(H67),H67=keuzelijsten!$D$3,H67=keuzelijsten!$D$4,H67=keuzelijsten!$D$5,H67=keuzelijsten!$D$6,H67=keuzelijsten!$D$7)*1)</f>
        <v/>
      </c>
      <c r="R67" s="20" t="str">
        <f t="shared" si="8"/>
        <v/>
      </c>
      <c r="S67" s="20" t="str">
        <f t="shared" si="9"/>
        <v/>
      </c>
      <c r="T67" s="20" t="str">
        <f t="shared" si="10"/>
        <v/>
      </c>
      <c r="U67" s="20" t="str">
        <f>IF(OR(A67="",ISBLANK(C67)),"",EDATE(R67,VLOOKUP(R67,keuzelijsten!$F$3:$I$11,3,1)*12+VLOOKUP(R67,keuzelijsten!$F$3:$I$11,4,1)))</f>
        <v/>
      </c>
      <c r="V67" s="20" t="str">
        <f>IF(OR(A67="",ISBLANK(C67)),"",EDATE(S67,VLOOKUP(S67,keuzelijsten!$F$3:$I$11,3,1)*12+VLOOKUP(S67,keuzelijsten!$F$3:$I$11,4,1)))</f>
        <v/>
      </c>
      <c r="W67" s="19" t="str">
        <f t="shared" si="11"/>
        <v/>
      </c>
      <c r="X67" s="19" t="str">
        <f t="shared" si="12"/>
        <v/>
      </c>
      <c r="Y67" s="19">
        <f t="shared" si="13"/>
        <v>0</v>
      </c>
      <c r="Z67" s="10" t="str">
        <f t="shared" si="14"/>
        <v xml:space="preserve"> </v>
      </c>
    </row>
    <row r="68" spans="1:26" x14ac:dyDescent="0.45">
      <c r="A68" s="7" t="str">
        <f t="shared" si="15"/>
        <v/>
      </c>
      <c r="B68" s="11"/>
      <c r="C68" s="1"/>
      <c r="D68" s="5"/>
      <c r="E68" s="6"/>
      <c r="F68" s="2"/>
      <c r="G68" s="1"/>
      <c r="H68" s="1"/>
      <c r="I68" s="12"/>
      <c r="J68" s="10" t="str">
        <f t="shared" si="3"/>
        <v/>
      </c>
      <c r="K68" s="10" t="str">
        <f>IF(A68="","",OR(ISBLANK(B68),B68=keuzelijsten!$A$3,B68=keuzelijsten!$A$4)*1)</f>
        <v/>
      </c>
      <c r="L68" s="10" t="str">
        <f t="shared" si="4"/>
        <v/>
      </c>
      <c r="M68" s="10" t="str">
        <f t="shared" si="5"/>
        <v/>
      </c>
      <c r="N68" s="10" t="str">
        <f t="shared" si="6"/>
        <v/>
      </c>
      <c r="O68" s="10" t="str">
        <f t="shared" si="7"/>
        <v/>
      </c>
      <c r="P68" s="10" t="str">
        <f>IF(A68="","",OR(ISBLANK(G68),G68=keuzelijsten!$B$3,G68=keuzelijsten!$B$4,G68=keuzelijsten!$B$5)*1)</f>
        <v/>
      </c>
      <c r="Q68" s="10" t="str">
        <f>IF(A68="","",OR(ISBLANK(H68),H68=keuzelijsten!$D$3,H68=keuzelijsten!$D$4,H68=keuzelijsten!$D$5,H68=keuzelijsten!$D$6,H68=keuzelijsten!$D$7)*1)</f>
        <v/>
      </c>
      <c r="R68" s="20" t="str">
        <f t="shared" si="8"/>
        <v/>
      </c>
      <c r="S68" s="20" t="str">
        <f t="shared" si="9"/>
        <v/>
      </c>
      <c r="T68" s="20" t="str">
        <f t="shared" si="10"/>
        <v/>
      </c>
      <c r="U68" s="20" t="str">
        <f>IF(OR(A68="",ISBLANK(C68)),"",EDATE(R68,VLOOKUP(R68,keuzelijsten!$F$3:$I$11,3,1)*12+VLOOKUP(R68,keuzelijsten!$F$3:$I$11,4,1)))</f>
        <v/>
      </c>
      <c r="V68" s="20" t="str">
        <f>IF(OR(A68="",ISBLANK(C68)),"",EDATE(S68,VLOOKUP(S68,keuzelijsten!$F$3:$I$11,3,1)*12+VLOOKUP(S68,keuzelijsten!$F$3:$I$11,4,1)))</f>
        <v/>
      </c>
      <c r="W68" s="19" t="str">
        <f t="shared" si="11"/>
        <v/>
      </c>
      <c r="X68" s="19" t="str">
        <f t="shared" si="12"/>
        <v/>
      </c>
      <c r="Y68" s="19">
        <f t="shared" si="13"/>
        <v>0</v>
      </c>
      <c r="Z68" s="10" t="str">
        <f t="shared" si="14"/>
        <v xml:space="preserve"> </v>
      </c>
    </row>
    <row r="69" spans="1:26" x14ac:dyDescent="0.45">
      <c r="A69" s="7" t="str">
        <f t="shared" si="15"/>
        <v/>
      </c>
      <c r="B69" s="11"/>
      <c r="C69" s="1"/>
      <c r="D69" s="5"/>
      <c r="E69" s="6"/>
      <c r="F69" s="2"/>
      <c r="G69" s="1"/>
      <c r="H69" s="1"/>
      <c r="I69" s="12"/>
      <c r="J69" s="10" t="str">
        <f t="shared" si="3"/>
        <v/>
      </c>
      <c r="K69" s="10" t="str">
        <f>IF(A69="","",OR(ISBLANK(B69),B69=keuzelijsten!$A$3,B69=keuzelijsten!$A$4)*1)</f>
        <v/>
      </c>
      <c r="L69" s="10" t="str">
        <f t="shared" si="4"/>
        <v/>
      </c>
      <c r="M69" s="10" t="str">
        <f t="shared" si="5"/>
        <v/>
      </c>
      <c r="N69" s="10" t="str">
        <f t="shared" si="6"/>
        <v/>
      </c>
      <c r="O69" s="10" t="str">
        <f t="shared" si="7"/>
        <v/>
      </c>
      <c r="P69" s="10" t="str">
        <f>IF(A69="","",OR(ISBLANK(G69),G69=keuzelijsten!$B$3,G69=keuzelijsten!$B$4,G69=keuzelijsten!$B$5)*1)</f>
        <v/>
      </c>
      <c r="Q69" s="10" t="str">
        <f>IF(A69="","",OR(ISBLANK(H69),H69=keuzelijsten!$D$3,H69=keuzelijsten!$D$4,H69=keuzelijsten!$D$5,H69=keuzelijsten!$D$6,H69=keuzelijsten!$D$7)*1)</f>
        <v/>
      </c>
      <c r="R69" s="20" t="str">
        <f t="shared" si="8"/>
        <v/>
      </c>
      <c r="S69" s="20" t="str">
        <f t="shared" si="9"/>
        <v/>
      </c>
      <c r="T69" s="20" t="str">
        <f t="shared" si="10"/>
        <v/>
      </c>
      <c r="U69" s="20" t="str">
        <f>IF(OR(A69="",ISBLANK(C69)),"",EDATE(R69,VLOOKUP(R69,keuzelijsten!$F$3:$I$11,3,1)*12+VLOOKUP(R69,keuzelijsten!$F$3:$I$11,4,1)))</f>
        <v/>
      </c>
      <c r="V69" s="20" t="str">
        <f>IF(OR(A69="",ISBLANK(C69)),"",EDATE(S69,VLOOKUP(S69,keuzelijsten!$F$3:$I$11,3,1)*12+VLOOKUP(S69,keuzelijsten!$F$3:$I$11,4,1)))</f>
        <v/>
      </c>
      <c r="W69" s="19" t="str">
        <f t="shared" si="11"/>
        <v/>
      </c>
      <c r="X69" s="19" t="str">
        <f t="shared" si="12"/>
        <v/>
      </c>
      <c r="Y69" s="19">
        <f t="shared" si="13"/>
        <v>0</v>
      </c>
      <c r="Z69" s="10" t="str">
        <f t="shared" si="14"/>
        <v xml:space="preserve"> </v>
      </c>
    </row>
    <row r="70" spans="1:26" x14ac:dyDescent="0.45">
      <c r="A70" s="7" t="str">
        <f t="shared" ref="A70:A101" si="16">IF(OR(A69="",A69=$G$2),"",A69+1)</f>
        <v/>
      </c>
      <c r="B70" s="11"/>
      <c r="C70" s="1"/>
      <c r="D70" s="5"/>
      <c r="E70" s="6"/>
      <c r="F70" s="2"/>
      <c r="G70" s="1"/>
      <c r="H70" s="1"/>
      <c r="I70" s="12"/>
      <c r="J70" s="10" t="str">
        <f t="shared" si="3"/>
        <v/>
      </c>
      <c r="K70" s="10" t="str">
        <f>IF(A70="","",OR(ISBLANK(B70),B70=keuzelijsten!$A$3,B70=keuzelijsten!$A$4)*1)</f>
        <v/>
      </c>
      <c r="L70" s="10" t="str">
        <f t="shared" si="4"/>
        <v/>
      </c>
      <c r="M70" s="10" t="str">
        <f t="shared" si="5"/>
        <v/>
      </c>
      <c r="N70" s="10" t="str">
        <f t="shared" si="6"/>
        <v/>
      </c>
      <c r="O70" s="10" t="str">
        <f t="shared" si="7"/>
        <v/>
      </c>
      <c r="P70" s="10" t="str">
        <f>IF(A70="","",OR(ISBLANK(G70),G70=keuzelijsten!$B$3,G70=keuzelijsten!$B$4,G70=keuzelijsten!$B$5)*1)</f>
        <v/>
      </c>
      <c r="Q70" s="10" t="str">
        <f>IF(A70="","",OR(ISBLANK(H70),H70=keuzelijsten!$D$3,H70=keuzelijsten!$D$4,H70=keuzelijsten!$D$5,H70=keuzelijsten!$D$6,H70=keuzelijsten!$D$7)*1)</f>
        <v/>
      </c>
      <c r="R70" s="20" t="str">
        <f t="shared" si="8"/>
        <v/>
      </c>
      <c r="S70" s="20" t="str">
        <f t="shared" si="9"/>
        <v/>
      </c>
      <c r="T70" s="20" t="str">
        <f t="shared" si="10"/>
        <v/>
      </c>
      <c r="U70" s="20" t="str">
        <f>IF(OR(A70="",ISBLANK(C70)),"",EDATE(R70,VLOOKUP(R70,keuzelijsten!$F$3:$I$11,3,1)*12+VLOOKUP(R70,keuzelijsten!$F$3:$I$11,4,1)))</f>
        <v/>
      </c>
      <c r="V70" s="20" t="str">
        <f>IF(OR(A70="",ISBLANK(C70)),"",EDATE(S70,VLOOKUP(S70,keuzelijsten!$F$3:$I$11,3,1)*12+VLOOKUP(S70,keuzelijsten!$F$3:$I$11,4,1)))</f>
        <v/>
      </c>
      <c r="W70" s="19" t="str">
        <f t="shared" si="11"/>
        <v/>
      </c>
      <c r="X70" s="19" t="str">
        <f t="shared" si="12"/>
        <v/>
      </c>
      <c r="Y70" s="19">
        <f t="shared" si="13"/>
        <v>0</v>
      </c>
      <c r="Z70" s="10" t="str">
        <f t="shared" si="14"/>
        <v xml:space="preserve"> </v>
      </c>
    </row>
    <row r="71" spans="1:26" x14ac:dyDescent="0.45">
      <c r="A71" s="7" t="str">
        <f t="shared" si="16"/>
        <v/>
      </c>
      <c r="B71" s="11"/>
      <c r="C71" s="1"/>
      <c r="D71" s="5"/>
      <c r="E71" s="6"/>
      <c r="F71" s="2"/>
      <c r="G71" s="1"/>
      <c r="H71" s="1"/>
      <c r="I71" s="12"/>
      <c r="J71" s="10" t="str">
        <f t="shared" ref="J71:J134" si="17">IF(A71="","",OR(ISBLANK(B71),ISBLANK(C71),ISBLANK(D71),ISBLANK(E71),ISBLANK(F71),ISBLANK(G71),ISBLANK(H71))*1)</f>
        <v/>
      </c>
      <c r="K71" s="10" t="str">
        <f>IF(A71="","",OR(ISBLANK(B71),B71=keuzelijsten!$A$3,B71=keuzelijsten!$A$4)*1)</f>
        <v/>
      </c>
      <c r="L71" s="10" t="str">
        <f t="shared" ref="L71:L134" si="18">IFERROR(IF(A71="","",ROUND((W71+X71)/2,1)),0)</f>
        <v/>
      </c>
      <c r="M71" s="10" t="str">
        <f t="shared" ref="M71:M134" si="19">IFERROR(IF(A71="","",OR(ISBLANK(D71),ISBLANK(C71),AND(D71&gt;=T71,D71&lt;DATE(C71+75,1,1)))*1),0)</f>
        <v/>
      </c>
      <c r="N71" s="10" t="str">
        <f t="shared" ref="N71:N134" si="20">IF(A71="","",OR(ISBLANK(E71),AND(E71&gt;=1000,E71&lt;=9999))*1)</f>
        <v/>
      </c>
      <c r="O71" s="10" t="str">
        <f t="shared" ref="O71:O134" si="21">IFERROR(IF(A71="","",OR(ISBLANK(F71),F71*1&gt;0)*1),0)</f>
        <v/>
      </c>
      <c r="P71" s="10" t="str">
        <f>IF(A71="","",OR(ISBLANK(G71),G71=keuzelijsten!$B$3,G71=keuzelijsten!$B$4,G71=keuzelijsten!$B$5)*1)</f>
        <v/>
      </c>
      <c r="Q71" s="10" t="str">
        <f>IF(A71="","",OR(ISBLANK(H71),H71=keuzelijsten!$D$3,H71=keuzelijsten!$D$4,H71=keuzelijsten!$D$5,H71=keuzelijsten!$D$6,H71=keuzelijsten!$D$7)*1)</f>
        <v/>
      </c>
      <c r="R71" s="20" t="str">
        <f t="shared" ref="R71:R134" si="22">IF(OR(A71="",ISBLANK(C71)),"",DATE(C71,1,1))</f>
        <v/>
      </c>
      <c r="S71" s="20" t="str">
        <f t="shared" ref="S71:S134" si="23">IF(OR(A71="",ISBLANK(C71)),"",DATE(C71,12,31))</f>
        <v/>
      </c>
      <c r="T71" s="20" t="str">
        <f t="shared" ref="T71:T134" si="24">IF(OR(A71="",ISBLANK(C71)),"",EDATE(R71,T$5*12))</f>
        <v/>
      </c>
      <c r="U71" s="20" t="str">
        <f>IF(OR(A71="",ISBLANK(C71)),"",EDATE(R71,VLOOKUP(R71,keuzelijsten!$F$3:$I$11,3,1)*12+VLOOKUP(R71,keuzelijsten!$F$3:$I$11,4,1)))</f>
        <v/>
      </c>
      <c r="V71" s="20" t="str">
        <f>IF(OR(A71="",ISBLANK(C71)),"",EDATE(S71,VLOOKUP(S71,keuzelijsten!$F$3:$I$11,3,1)*12+VLOOKUP(S71,keuzelijsten!$F$3:$I$11,4,1)))</f>
        <v/>
      </c>
      <c r="W71" s="19" t="str">
        <f t="shared" ref="W71:W134" si="25">IF(A71="","",IF(ISBLANK(C71),1,AND($L$4&gt;=T71,$L$4&lt;U71)*1))</f>
        <v/>
      </c>
      <c r="X71" s="19" t="str">
        <f t="shared" ref="X71:X134" si="26">IF(A71="","",IF(ISBLANK(C71),1,AND($L$4&gt;=T71,$L$4&lt;V71)*1))</f>
        <v/>
      </c>
      <c r="Y71" s="19">
        <f t="shared" ref="Y71:Y134" si="27">AND(COUNTA(B71:H71)&gt;0,A71="")*1</f>
        <v>0</v>
      </c>
      <c r="Z71" s="10" t="str">
        <f t="shared" ref="Z71:Z134" si="28">B71&amp;" "&amp;C71</f>
        <v xml:space="preserve"> </v>
      </c>
    </row>
    <row r="72" spans="1:26" x14ac:dyDescent="0.45">
      <c r="A72" s="7" t="str">
        <f t="shared" si="16"/>
        <v/>
      </c>
      <c r="B72" s="11"/>
      <c r="C72" s="1"/>
      <c r="D72" s="5"/>
      <c r="E72" s="6"/>
      <c r="F72" s="2"/>
      <c r="G72" s="1"/>
      <c r="H72" s="1"/>
      <c r="I72" s="12"/>
      <c r="J72" s="10" t="str">
        <f t="shared" si="17"/>
        <v/>
      </c>
      <c r="K72" s="10" t="str">
        <f>IF(A72="","",OR(ISBLANK(B72),B72=keuzelijsten!$A$3,B72=keuzelijsten!$A$4)*1)</f>
        <v/>
      </c>
      <c r="L72" s="10" t="str">
        <f t="shared" si="18"/>
        <v/>
      </c>
      <c r="M72" s="10" t="str">
        <f t="shared" si="19"/>
        <v/>
      </c>
      <c r="N72" s="10" t="str">
        <f t="shared" si="20"/>
        <v/>
      </c>
      <c r="O72" s="10" t="str">
        <f t="shared" si="21"/>
        <v/>
      </c>
      <c r="P72" s="10" t="str">
        <f>IF(A72="","",OR(ISBLANK(G72),G72=keuzelijsten!$B$3,G72=keuzelijsten!$B$4,G72=keuzelijsten!$B$5)*1)</f>
        <v/>
      </c>
      <c r="Q72" s="10" t="str">
        <f>IF(A72="","",OR(ISBLANK(H72),H72=keuzelijsten!$D$3,H72=keuzelijsten!$D$4,H72=keuzelijsten!$D$5,H72=keuzelijsten!$D$6,H72=keuzelijsten!$D$7)*1)</f>
        <v/>
      </c>
      <c r="R72" s="20" t="str">
        <f t="shared" si="22"/>
        <v/>
      </c>
      <c r="S72" s="20" t="str">
        <f t="shared" si="23"/>
        <v/>
      </c>
      <c r="T72" s="20" t="str">
        <f t="shared" si="24"/>
        <v/>
      </c>
      <c r="U72" s="20" t="str">
        <f>IF(OR(A72="",ISBLANK(C72)),"",EDATE(R72,VLOOKUP(R72,keuzelijsten!$F$3:$I$11,3,1)*12+VLOOKUP(R72,keuzelijsten!$F$3:$I$11,4,1)))</f>
        <v/>
      </c>
      <c r="V72" s="20" t="str">
        <f>IF(OR(A72="",ISBLANK(C72)),"",EDATE(S72,VLOOKUP(S72,keuzelijsten!$F$3:$I$11,3,1)*12+VLOOKUP(S72,keuzelijsten!$F$3:$I$11,4,1)))</f>
        <v/>
      </c>
      <c r="W72" s="19" t="str">
        <f t="shared" si="25"/>
        <v/>
      </c>
      <c r="X72" s="19" t="str">
        <f t="shared" si="26"/>
        <v/>
      </c>
      <c r="Y72" s="19">
        <f t="shared" si="27"/>
        <v>0</v>
      </c>
      <c r="Z72" s="10" t="str">
        <f t="shared" si="28"/>
        <v xml:space="preserve"> </v>
      </c>
    </row>
    <row r="73" spans="1:26" x14ac:dyDescent="0.45">
      <c r="A73" s="7" t="str">
        <f t="shared" si="16"/>
        <v/>
      </c>
      <c r="B73" s="11"/>
      <c r="C73" s="1"/>
      <c r="D73" s="5"/>
      <c r="E73" s="6"/>
      <c r="F73" s="2"/>
      <c r="G73" s="1"/>
      <c r="H73" s="1"/>
      <c r="I73" s="12"/>
      <c r="J73" s="10" t="str">
        <f t="shared" si="17"/>
        <v/>
      </c>
      <c r="K73" s="10" t="str">
        <f>IF(A73="","",OR(ISBLANK(B73),B73=keuzelijsten!$A$3,B73=keuzelijsten!$A$4)*1)</f>
        <v/>
      </c>
      <c r="L73" s="10" t="str">
        <f t="shared" si="18"/>
        <v/>
      </c>
      <c r="M73" s="10" t="str">
        <f t="shared" si="19"/>
        <v/>
      </c>
      <c r="N73" s="10" t="str">
        <f t="shared" si="20"/>
        <v/>
      </c>
      <c r="O73" s="10" t="str">
        <f t="shared" si="21"/>
        <v/>
      </c>
      <c r="P73" s="10" t="str">
        <f>IF(A73="","",OR(ISBLANK(G73),G73=keuzelijsten!$B$3,G73=keuzelijsten!$B$4,G73=keuzelijsten!$B$5)*1)</f>
        <v/>
      </c>
      <c r="Q73" s="10" t="str">
        <f>IF(A73="","",OR(ISBLANK(H73),H73=keuzelijsten!$D$3,H73=keuzelijsten!$D$4,H73=keuzelijsten!$D$5,H73=keuzelijsten!$D$6,H73=keuzelijsten!$D$7)*1)</f>
        <v/>
      </c>
      <c r="R73" s="20" t="str">
        <f t="shared" si="22"/>
        <v/>
      </c>
      <c r="S73" s="20" t="str">
        <f t="shared" si="23"/>
        <v/>
      </c>
      <c r="T73" s="20" t="str">
        <f t="shared" si="24"/>
        <v/>
      </c>
      <c r="U73" s="20" t="str">
        <f>IF(OR(A73="",ISBLANK(C73)),"",EDATE(R73,VLOOKUP(R73,keuzelijsten!$F$3:$I$11,3,1)*12+VLOOKUP(R73,keuzelijsten!$F$3:$I$11,4,1)))</f>
        <v/>
      </c>
      <c r="V73" s="20" t="str">
        <f>IF(OR(A73="",ISBLANK(C73)),"",EDATE(S73,VLOOKUP(S73,keuzelijsten!$F$3:$I$11,3,1)*12+VLOOKUP(S73,keuzelijsten!$F$3:$I$11,4,1)))</f>
        <v/>
      </c>
      <c r="W73" s="19" t="str">
        <f t="shared" si="25"/>
        <v/>
      </c>
      <c r="X73" s="19" t="str">
        <f t="shared" si="26"/>
        <v/>
      </c>
      <c r="Y73" s="19">
        <f t="shared" si="27"/>
        <v>0</v>
      </c>
      <c r="Z73" s="10" t="str">
        <f t="shared" si="28"/>
        <v xml:space="preserve"> </v>
      </c>
    </row>
    <row r="74" spans="1:26" x14ac:dyDescent="0.45">
      <c r="A74" s="7" t="str">
        <f t="shared" si="16"/>
        <v/>
      </c>
      <c r="B74" s="11"/>
      <c r="C74" s="1"/>
      <c r="D74" s="5"/>
      <c r="E74" s="6"/>
      <c r="F74" s="2"/>
      <c r="G74" s="1"/>
      <c r="H74" s="1"/>
      <c r="I74" s="12"/>
      <c r="J74" s="10" t="str">
        <f t="shared" si="17"/>
        <v/>
      </c>
      <c r="K74" s="10" t="str">
        <f>IF(A74="","",OR(ISBLANK(B74),B74=keuzelijsten!$A$3,B74=keuzelijsten!$A$4)*1)</f>
        <v/>
      </c>
      <c r="L74" s="10" t="str">
        <f t="shared" si="18"/>
        <v/>
      </c>
      <c r="M74" s="10" t="str">
        <f t="shared" si="19"/>
        <v/>
      </c>
      <c r="N74" s="10" t="str">
        <f t="shared" si="20"/>
        <v/>
      </c>
      <c r="O74" s="10" t="str">
        <f t="shared" si="21"/>
        <v/>
      </c>
      <c r="P74" s="10" t="str">
        <f>IF(A74="","",OR(ISBLANK(G74),G74=keuzelijsten!$B$3,G74=keuzelijsten!$B$4,G74=keuzelijsten!$B$5)*1)</f>
        <v/>
      </c>
      <c r="Q74" s="10" t="str">
        <f>IF(A74="","",OR(ISBLANK(H74),H74=keuzelijsten!$D$3,H74=keuzelijsten!$D$4,H74=keuzelijsten!$D$5,H74=keuzelijsten!$D$6,H74=keuzelijsten!$D$7)*1)</f>
        <v/>
      </c>
      <c r="R74" s="20" t="str">
        <f t="shared" si="22"/>
        <v/>
      </c>
      <c r="S74" s="20" t="str">
        <f t="shared" si="23"/>
        <v/>
      </c>
      <c r="T74" s="20" t="str">
        <f t="shared" si="24"/>
        <v/>
      </c>
      <c r="U74" s="20" t="str">
        <f>IF(OR(A74="",ISBLANK(C74)),"",EDATE(R74,VLOOKUP(R74,keuzelijsten!$F$3:$I$11,3,1)*12+VLOOKUP(R74,keuzelijsten!$F$3:$I$11,4,1)))</f>
        <v/>
      </c>
      <c r="V74" s="20" t="str">
        <f>IF(OR(A74="",ISBLANK(C74)),"",EDATE(S74,VLOOKUP(S74,keuzelijsten!$F$3:$I$11,3,1)*12+VLOOKUP(S74,keuzelijsten!$F$3:$I$11,4,1)))</f>
        <v/>
      </c>
      <c r="W74" s="19" t="str">
        <f t="shared" si="25"/>
        <v/>
      </c>
      <c r="X74" s="19" t="str">
        <f t="shared" si="26"/>
        <v/>
      </c>
      <c r="Y74" s="19">
        <f t="shared" si="27"/>
        <v>0</v>
      </c>
      <c r="Z74" s="10" t="str">
        <f t="shared" si="28"/>
        <v xml:space="preserve"> </v>
      </c>
    </row>
    <row r="75" spans="1:26" x14ac:dyDescent="0.45">
      <c r="A75" s="7" t="str">
        <f t="shared" si="16"/>
        <v/>
      </c>
      <c r="B75" s="11"/>
      <c r="C75" s="1"/>
      <c r="D75" s="5"/>
      <c r="E75" s="6"/>
      <c r="F75" s="2"/>
      <c r="G75" s="1"/>
      <c r="H75" s="1"/>
      <c r="I75" s="12"/>
      <c r="J75" s="10" t="str">
        <f t="shared" si="17"/>
        <v/>
      </c>
      <c r="K75" s="10" t="str">
        <f>IF(A75="","",OR(ISBLANK(B75),B75=keuzelijsten!$A$3,B75=keuzelijsten!$A$4)*1)</f>
        <v/>
      </c>
      <c r="L75" s="10" t="str">
        <f t="shared" si="18"/>
        <v/>
      </c>
      <c r="M75" s="10" t="str">
        <f t="shared" si="19"/>
        <v/>
      </c>
      <c r="N75" s="10" t="str">
        <f t="shared" si="20"/>
        <v/>
      </c>
      <c r="O75" s="10" t="str">
        <f t="shared" si="21"/>
        <v/>
      </c>
      <c r="P75" s="10" t="str">
        <f>IF(A75="","",OR(ISBLANK(G75),G75=keuzelijsten!$B$3,G75=keuzelijsten!$B$4,G75=keuzelijsten!$B$5)*1)</f>
        <v/>
      </c>
      <c r="Q75" s="10" t="str">
        <f>IF(A75="","",OR(ISBLANK(H75),H75=keuzelijsten!$D$3,H75=keuzelijsten!$D$4,H75=keuzelijsten!$D$5,H75=keuzelijsten!$D$6,H75=keuzelijsten!$D$7)*1)</f>
        <v/>
      </c>
      <c r="R75" s="20" t="str">
        <f t="shared" si="22"/>
        <v/>
      </c>
      <c r="S75" s="20" t="str">
        <f t="shared" si="23"/>
        <v/>
      </c>
      <c r="T75" s="20" t="str">
        <f t="shared" si="24"/>
        <v/>
      </c>
      <c r="U75" s="20" t="str">
        <f>IF(OR(A75="",ISBLANK(C75)),"",EDATE(R75,VLOOKUP(R75,keuzelijsten!$F$3:$I$11,3,1)*12+VLOOKUP(R75,keuzelijsten!$F$3:$I$11,4,1)))</f>
        <v/>
      </c>
      <c r="V75" s="20" t="str">
        <f>IF(OR(A75="",ISBLANK(C75)),"",EDATE(S75,VLOOKUP(S75,keuzelijsten!$F$3:$I$11,3,1)*12+VLOOKUP(S75,keuzelijsten!$F$3:$I$11,4,1)))</f>
        <v/>
      </c>
      <c r="W75" s="19" t="str">
        <f t="shared" si="25"/>
        <v/>
      </c>
      <c r="X75" s="19" t="str">
        <f t="shared" si="26"/>
        <v/>
      </c>
      <c r="Y75" s="19">
        <f t="shared" si="27"/>
        <v>0</v>
      </c>
      <c r="Z75" s="10" t="str">
        <f t="shared" si="28"/>
        <v xml:space="preserve"> </v>
      </c>
    </row>
    <row r="76" spans="1:26" x14ac:dyDescent="0.45">
      <c r="A76" s="7" t="str">
        <f t="shared" si="16"/>
        <v/>
      </c>
      <c r="B76" s="11"/>
      <c r="C76" s="1"/>
      <c r="D76" s="5"/>
      <c r="E76" s="6"/>
      <c r="F76" s="2"/>
      <c r="G76" s="1"/>
      <c r="H76" s="1"/>
      <c r="I76" s="12"/>
      <c r="J76" s="10" t="str">
        <f t="shared" si="17"/>
        <v/>
      </c>
      <c r="K76" s="10" t="str">
        <f>IF(A76="","",OR(ISBLANK(B76),B76=keuzelijsten!$A$3,B76=keuzelijsten!$A$4)*1)</f>
        <v/>
      </c>
      <c r="L76" s="10" t="str">
        <f t="shared" si="18"/>
        <v/>
      </c>
      <c r="M76" s="10" t="str">
        <f t="shared" si="19"/>
        <v/>
      </c>
      <c r="N76" s="10" t="str">
        <f t="shared" si="20"/>
        <v/>
      </c>
      <c r="O76" s="10" t="str">
        <f t="shared" si="21"/>
        <v/>
      </c>
      <c r="P76" s="10" t="str">
        <f>IF(A76="","",OR(ISBLANK(G76),G76=keuzelijsten!$B$3,G76=keuzelijsten!$B$4,G76=keuzelijsten!$B$5)*1)</f>
        <v/>
      </c>
      <c r="Q76" s="10" t="str">
        <f>IF(A76="","",OR(ISBLANK(H76),H76=keuzelijsten!$D$3,H76=keuzelijsten!$D$4,H76=keuzelijsten!$D$5,H76=keuzelijsten!$D$6,H76=keuzelijsten!$D$7)*1)</f>
        <v/>
      </c>
      <c r="R76" s="20" t="str">
        <f t="shared" si="22"/>
        <v/>
      </c>
      <c r="S76" s="20" t="str">
        <f t="shared" si="23"/>
        <v/>
      </c>
      <c r="T76" s="20" t="str">
        <f t="shared" si="24"/>
        <v/>
      </c>
      <c r="U76" s="20" t="str">
        <f>IF(OR(A76="",ISBLANK(C76)),"",EDATE(R76,VLOOKUP(R76,keuzelijsten!$F$3:$I$11,3,1)*12+VLOOKUP(R76,keuzelijsten!$F$3:$I$11,4,1)))</f>
        <v/>
      </c>
      <c r="V76" s="20" t="str">
        <f>IF(OR(A76="",ISBLANK(C76)),"",EDATE(S76,VLOOKUP(S76,keuzelijsten!$F$3:$I$11,3,1)*12+VLOOKUP(S76,keuzelijsten!$F$3:$I$11,4,1)))</f>
        <v/>
      </c>
      <c r="W76" s="19" t="str">
        <f t="shared" si="25"/>
        <v/>
      </c>
      <c r="X76" s="19" t="str">
        <f t="shared" si="26"/>
        <v/>
      </c>
      <c r="Y76" s="19">
        <f t="shared" si="27"/>
        <v>0</v>
      </c>
      <c r="Z76" s="10" t="str">
        <f t="shared" si="28"/>
        <v xml:space="preserve"> </v>
      </c>
    </row>
    <row r="77" spans="1:26" x14ac:dyDescent="0.45">
      <c r="A77" s="7" t="str">
        <f t="shared" si="16"/>
        <v/>
      </c>
      <c r="B77" s="11"/>
      <c r="C77" s="1"/>
      <c r="D77" s="5"/>
      <c r="E77" s="6"/>
      <c r="F77" s="2"/>
      <c r="G77" s="1"/>
      <c r="H77" s="1"/>
      <c r="I77" s="12"/>
      <c r="J77" s="10" t="str">
        <f t="shared" si="17"/>
        <v/>
      </c>
      <c r="K77" s="10" t="str">
        <f>IF(A77="","",OR(ISBLANK(B77),B77=keuzelijsten!$A$3,B77=keuzelijsten!$A$4)*1)</f>
        <v/>
      </c>
      <c r="L77" s="10" t="str">
        <f t="shared" si="18"/>
        <v/>
      </c>
      <c r="M77" s="10" t="str">
        <f t="shared" si="19"/>
        <v/>
      </c>
      <c r="N77" s="10" t="str">
        <f t="shared" si="20"/>
        <v/>
      </c>
      <c r="O77" s="10" t="str">
        <f t="shared" si="21"/>
        <v/>
      </c>
      <c r="P77" s="10" t="str">
        <f>IF(A77="","",OR(ISBLANK(G77),G77=keuzelijsten!$B$3,G77=keuzelijsten!$B$4,G77=keuzelijsten!$B$5)*1)</f>
        <v/>
      </c>
      <c r="Q77" s="10" t="str">
        <f>IF(A77="","",OR(ISBLANK(H77),H77=keuzelijsten!$D$3,H77=keuzelijsten!$D$4,H77=keuzelijsten!$D$5,H77=keuzelijsten!$D$6,H77=keuzelijsten!$D$7)*1)</f>
        <v/>
      </c>
      <c r="R77" s="20" t="str">
        <f t="shared" si="22"/>
        <v/>
      </c>
      <c r="S77" s="20" t="str">
        <f t="shared" si="23"/>
        <v/>
      </c>
      <c r="T77" s="20" t="str">
        <f t="shared" si="24"/>
        <v/>
      </c>
      <c r="U77" s="20" t="str">
        <f>IF(OR(A77="",ISBLANK(C77)),"",EDATE(R77,VLOOKUP(R77,keuzelijsten!$F$3:$I$11,3,1)*12+VLOOKUP(R77,keuzelijsten!$F$3:$I$11,4,1)))</f>
        <v/>
      </c>
      <c r="V77" s="20" t="str">
        <f>IF(OR(A77="",ISBLANK(C77)),"",EDATE(S77,VLOOKUP(S77,keuzelijsten!$F$3:$I$11,3,1)*12+VLOOKUP(S77,keuzelijsten!$F$3:$I$11,4,1)))</f>
        <v/>
      </c>
      <c r="W77" s="19" t="str">
        <f t="shared" si="25"/>
        <v/>
      </c>
      <c r="X77" s="19" t="str">
        <f t="shared" si="26"/>
        <v/>
      </c>
      <c r="Y77" s="19">
        <f t="shared" si="27"/>
        <v>0</v>
      </c>
      <c r="Z77" s="10" t="str">
        <f t="shared" si="28"/>
        <v xml:space="preserve"> </v>
      </c>
    </row>
    <row r="78" spans="1:26" x14ac:dyDescent="0.45">
      <c r="A78" s="7" t="str">
        <f t="shared" si="16"/>
        <v/>
      </c>
      <c r="B78" s="11"/>
      <c r="C78" s="1"/>
      <c r="D78" s="5"/>
      <c r="E78" s="6"/>
      <c r="F78" s="2"/>
      <c r="G78" s="1"/>
      <c r="H78" s="1"/>
      <c r="I78" s="12"/>
      <c r="J78" s="10" t="str">
        <f t="shared" si="17"/>
        <v/>
      </c>
      <c r="K78" s="10" t="str">
        <f>IF(A78="","",OR(ISBLANK(B78),B78=keuzelijsten!$A$3,B78=keuzelijsten!$A$4)*1)</f>
        <v/>
      </c>
      <c r="L78" s="10" t="str">
        <f t="shared" si="18"/>
        <v/>
      </c>
      <c r="M78" s="10" t="str">
        <f t="shared" si="19"/>
        <v/>
      </c>
      <c r="N78" s="10" t="str">
        <f t="shared" si="20"/>
        <v/>
      </c>
      <c r="O78" s="10" t="str">
        <f t="shared" si="21"/>
        <v/>
      </c>
      <c r="P78" s="10" t="str">
        <f>IF(A78="","",OR(ISBLANK(G78),G78=keuzelijsten!$B$3,G78=keuzelijsten!$B$4,G78=keuzelijsten!$B$5)*1)</f>
        <v/>
      </c>
      <c r="Q78" s="10" t="str">
        <f>IF(A78="","",OR(ISBLANK(H78),H78=keuzelijsten!$D$3,H78=keuzelijsten!$D$4,H78=keuzelijsten!$D$5,H78=keuzelijsten!$D$6,H78=keuzelijsten!$D$7)*1)</f>
        <v/>
      </c>
      <c r="R78" s="20" t="str">
        <f t="shared" si="22"/>
        <v/>
      </c>
      <c r="S78" s="20" t="str">
        <f t="shared" si="23"/>
        <v/>
      </c>
      <c r="T78" s="20" t="str">
        <f t="shared" si="24"/>
        <v/>
      </c>
      <c r="U78" s="20" t="str">
        <f>IF(OR(A78="",ISBLANK(C78)),"",EDATE(R78,VLOOKUP(R78,keuzelijsten!$F$3:$I$11,3,1)*12+VLOOKUP(R78,keuzelijsten!$F$3:$I$11,4,1)))</f>
        <v/>
      </c>
      <c r="V78" s="20" t="str">
        <f>IF(OR(A78="",ISBLANK(C78)),"",EDATE(S78,VLOOKUP(S78,keuzelijsten!$F$3:$I$11,3,1)*12+VLOOKUP(S78,keuzelijsten!$F$3:$I$11,4,1)))</f>
        <v/>
      </c>
      <c r="W78" s="19" t="str">
        <f t="shared" si="25"/>
        <v/>
      </c>
      <c r="X78" s="19" t="str">
        <f t="shared" si="26"/>
        <v/>
      </c>
      <c r="Y78" s="19">
        <f t="shared" si="27"/>
        <v>0</v>
      </c>
      <c r="Z78" s="10" t="str">
        <f t="shared" si="28"/>
        <v xml:space="preserve"> </v>
      </c>
    </row>
    <row r="79" spans="1:26" x14ac:dyDescent="0.45">
      <c r="A79" s="7" t="str">
        <f t="shared" si="16"/>
        <v/>
      </c>
      <c r="B79" s="11"/>
      <c r="C79" s="1"/>
      <c r="D79" s="5"/>
      <c r="E79" s="6"/>
      <c r="F79" s="2"/>
      <c r="G79" s="1"/>
      <c r="H79" s="1"/>
      <c r="I79" s="12"/>
      <c r="J79" s="10" t="str">
        <f t="shared" si="17"/>
        <v/>
      </c>
      <c r="K79" s="10" t="str">
        <f>IF(A79="","",OR(ISBLANK(B79),B79=keuzelijsten!$A$3,B79=keuzelijsten!$A$4)*1)</f>
        <v/>
      </c>
      <c r="L79" s="10" t="str">
        <f t="shared" si="18"/>
        <v/>
      </c>
      <c r="M79" s="10" t="str">
        <f t="shared" si="19"/>
        <v/>
      </c>
      <c r="N79" s="10" t="str">
        <f t="shared" si="20"/>
        <v/>
      </c>
      <c r="O79" s="10" t="str">
        <f t="shared" si="21"/>
        <v/>
      </c>
      <c r="P79" s="10" t="str">
        <f>IF(A79="","",OR(ISBLANK(G79),G79=keuzelijsten!$B$3,G79=keuzelijsten!$B$4,G79=keuzelijsten!$B$5)*1)</f>
        <v/>
      </c>
      <c r="Q79" s="10" t="str">
        <f>IF(A79="","",OR(ISBLANK(H79),H79=keuzelijsten!$D$3,H79=keuzelijsten!$D$4,H79=keuzelijsten!$D$5,H79=keuzelijsten!$D$6,H79=keuzelijsten!$D$7)*1)</f>
        <v/>
      </c>
      <c r="R79" s="20" t="str">
        <f t="shared" si="22"/>
        <v/>
      </c>
      <c r="S79" s="20" t="str">
        <f t="shared" si="23"/>
        <v/>
      </c>
      <c r="T79" s="20" t="str">
        <f t="shared" si="24"/>
        <v/>
      </c>
      <c r="U79" s="20" t="str">
        <f>IF(OR(A79="",ISBLANK(C79)),"",EDATE(R79,VLOOKUP(R79,keuzelijsten!$F$3:$I$11,3,1)*12+VLOOKUP(R79,keuzelijsten!$F$3:$I$11,4,1)))</f>
        <v/>
      </c>
      <c r="V79" s="20" t="str">
        <f>IF(OR(A79="",ISBLANK(C79)),"",EDATE(S79,VLOOKUP(S79,keuzelijsten!$F$3:$I$11,3,1)*12+VLOOKUP(S79,keuzelijsten!$F$3:$I$11,4,1)))</f>
        <v/>
      </c>
      <c r="W79" s="19" t="str">
        <f t="shared" si="25"/>
        <v/>
      </c>
      <c r="X79" s="19" t="str">
        <f t="shared" si="26"/>
        <v/>
      </c>
      <c r="Y79" s="19">
        <f t="shared" si="27"/>
        <v>0</v>
      </c>
      <c r="Z79" s="10" t="str">
        <f t="shared" si="28"/>
        <v xml:space="preserve"> </v>
      </c>
    </row>
    <row r="80" spans="1:26" x14ac:dyDescent="0.45">
      <c r="A80" s="7" t="str">
        <f t="shared" si="16"/>
        <v/>
      </c>
      <c r="B80" s="11"/>
      <c r="C80" s="1"/>
      <c r="D80" s="5"/>
      <c r="E80" s="6"/>
      <c r="F80" s="2"/>
      <c r="G80" s="1"/>
      <c r="H80" s="1"/>
      <c r="I80" s="12"/>
      <c r="J80" s="10" t="str">
        <f t="shared" si="17"/>
        <v/>
      </c>
      <c r="K80" s="10" t="str">
        <f>IF(A80="","",OR(ISBLANK(B80),B80=keuzelijsten!$A$3,B80=keuzelijsten!$A$4)*1)</f>
        <v/>
      </c>
      <c r="L80" s="10" t="str">
        <f t="shared" si="18"/>
        <v/>
      </c>
      <c r="M80" s="10" t="str">
        <f t="shared" si="19"/>
        <v/>
      </c>
      <c r="N80" s="10" t="str">
        <f t="shared" si="20"/>
        <v/>
      </c>
      <c r="O80" s="10" t="str">
        <f t="shared" si="21"/>
        <v/>
      </c>
      <c r="P80" s="10" t="str">
        <f>IF(A80="","",OR(ISBLANK(G80),G80=keuzelijsten!$B$3,G80=keuzelijsten!$B$4,G80=keuzelijsten!$B$5)*1)</f>
        <v/>
      </c>
      <c r="Q80" s="10" t="str">
        <f>IF(A80="","",OR(ISBLANK(H80),H80=keuzelijsten!$D$3,H80=keuzelijsten!$D$4,H80=keuzelijsten!$D$5,H80=keuzelijsten!$D$6,H80=keuzelijsten!$D$7)*1)</f>
        <v/>
      </c>
      <c r="R80" s="20" t="str">
        <f t="shared" si="22"/>
        <v/>
      </c>
      <c r="S80" s="20" t="str">
        <f t="shared" si="23"/>
        <v/>
      </c>
      <c r="T80" s="20" t="str">
        <f t="shared" si="24"/>
        <v/>
      </c>
      <c r="U80" s="20" t="str">
        <f>IF(OR(A80="",ISBLANK(C80)),"",EDATE(R80,VLOOKUP(R80,keuzelijsten!$F$3:$I$11,3,1)*12+VLOOKUP(R80,keuzelijsten!$F$3:$I$11,4,1)))</f>
        <v/>
      </c>
      <c r="V80" s="20" t="str">
        <f>IF(OR(A80="",ISBLANK(C80)),"",EDATE(S80,VLOOKUP(S80,keuzelijsten!$F$3:$I$11,3,1)*12+VLOOKUP(S80,keuzelijsten!$F$3:$I$11,4,1)))</f>
        <v/>
      </c>
      <c r="W80" s="19" t="str">
        <f t="shared" si="25"/>
        <v/>
      </c>
      <c r="X80" s="19" t="str">
        <f t="shared" si="26"/>
        <v/>
      </c>
      <c r="Y80" s="19">
        <f t="shared" si="27"/>
        <v>0</v>
      </c>
      <c r="Z80" s="10" t="str">
        <f t="shared" si="28"/>
        <v xml:space="preserve"> </v>
      </c>
    </row>
    <row r="81" spans="1:26" x14ac:dyDescent="0.45">
      <c r="A81" s="7" t="str">
        <f t="shared" si="16"/>
        <v/>
      </c>
      <c r="B81" s="11"/>
      <c r="C81" s="1"/>
      <c r="D81" s="5"/>
      <c r="E81" s="6"/>
      <c r="F81" s="2"/>
      <c r="G81" s="1"/>
      <c r="H81" s="1"/>
      <c r="I81" s="12"/>
      <c r="J81" s="10" t="str">
        <f t="shared" si="17"/>
        <v/>
      </c>
      <c r="K81" s="10" t="str">
        <f>IF(A81="","",OR(ISBLANK(B81),B81=keuzelijsten!$A$3,B81=keuzelijsten!$A$4)*1)</f>
        <v/>
      </c>
      <c r="L81" s="10" t="str">
        <f t="shared" si="18"/>
        <v/>
      </c>
      <c r="M81" s="10" t="str">
        <f t="shared" si="19"/>
        <v/>
      </c>
      <c r="N81" s="10" t="str">
        <f t="shared" si="20"/>
        <v/>
      </c>
      <c r="O81" s="10" t="str">
        <f t="shared" si="21"/>
        <v/>
      </c>
      <c r="P81" s="10" t="str">
        <f>IF(A81="","",OR(ISBLANK(G81),G81=keuzelijsten!$B$3,G81=keuzelijsten!$B$4,G81=keuzelijsten!$B$5)*1)</f>
        <v/>
      </c>
      <c r="Q81" s="10" t="str">
        <f>IF(A81="","",OR(ISBLANK(H81),H81=keuzelijsten!$D$3,H81=keuzelijsten!$D$4,H81=keuzelijsten!$D$5,H81=keuzelijsten!$D$6,H81=keuzelijsten!$D$7)*1)</f>
        <v/>
      </c>
      <c r="R81" s="20" t="str">
        <f t="shared" si="22"/>
        <v/>
      </c>
      <c r="S81" s="20" t="str">
        <f t="shared" si="23"/>
        <v/>
      </c>
      <c r="T81" s="20" t="str">
        <f t="shared" si="24"/>
        <v/>
      </c>
      <c r="U81" s="20" t="str">
        <f>IF(OR(A81="",ISBLANK(C81)),"",EDATE(R81,VLOOKUP(R81,keuzelijsten!$F$3:$I$11,3,1)*12+VLOOKUP(R81,keuzelijsten!$F$3:$I$11,4,1)))</f>
        <v/>
      </c>
      <c r="V81" s="20" t="str">
        <f>IF(OR(A81="",ISBLANK(C81)),"",EDATE(S81,VLOOKUP(S81,keuzelijsten!$F$3:$I$11,3,1)*12+VLOOKUP(S81,keuzelijsten!$F$3:$I$11,4,1)))</f>
        <v/>
      </c>
      <c r="W81" s="19" t="str">
        <f t="shared" si="25"/>
        <v/>
      </c>
      <c r="X81" s="19" t="str">
        <f t="shared" si="26"/>
        <v/>
      </c>
      <c r="Y81" s="19">
        <f t="shared" si="27"/>
        <v>0</v>
      </c>
      <c r="Z81" s="10" t="str">
        <f t="shared" si="28"/>
        <v xml:space="preserve"> </v>
      </c>
    </row>
    <row r="82" spans="1:26" x14ac:dyDescent="0.45">
      <c r="A82" s="7" t="str">
        <f t="shared" si="16"/>
        <v/>
      </c>
      <c r="B82" s="11"/>
      <c r="C82" s="1"/>
      <c r="D82" s="5"/>
      <c r="E82" s="6"/>
      <c r="F82" s="2"/>
      <c r="G82" s="1"/>
      <c r="H82" s="1"/>
      <c r="I82" s="12"/>
      <c r="J82" s="10" t="str">
        <f t="shared" si="17"/>
        <v/>
      </c>
      <c r="K82" s="10" t="str">
        <f>IF(A82="","",OR(ISBLANK(B82),B82=keuzelijsten!$A$3,B82=keuzelijsten!$A$4)*1)</f>
        <v/>
      </c>
      <c r="L82" s="10" t="str">
        <f t="shared" si="18"/>
        <v/>
      </c>
      <c r="M82" s="10" t="str">
        <f t="shared" si="19"/>
        <v/>
      </c>
      <c r="N82" s="10" t="str">
        <f t="shared" si="20"/>
        <v/>
      </c>
      <c r="O82" s="10" t="str">
        <f t="shared" si="21"/>
        <v/>
      </c>
      <c r="P82" s="10" t="str">
        <f>IF(A82="","",OR(ISBLANK(G82),G82=keuzelijsten!$B$3,G82=keuzelijsten!$B$4,G82=keuzelijsten!$B$5)*1)</f>
        <v/>
      </c>
      <c r="Q82" s="10" t="str">
        <f>IF(A82="","",OR(ISBLANK(H82),H82=keuzelijsten!$D$3,H82=keuzelijsten!$D$4,H82=keuzelijsten!$D$5,H82=keuzelijsten!$D$6,H82=keuzelijsten!$D$7)*1)</f>
        <v/>
      </c>
      <c r="R82" s="20" t="str">
        <f t="shared" si="22"/>
        <v/>
      </c>
      <c r="S82" s="20" t="str">
        <f t="shared" si="23"/>
        <v/>
      </c>
      <c r="T82" s="20" t="str">
        <f t="shared" si="24"/>
        <v/>
      </c>
      <c r="U82" s="20" t="str">
        <f>IF(OR(A82="",ISBLANK(C82)),"",EDATE(R82,VLOOKUP(R82,keuzelijsten!$F$3:$I$11,3,1)*12+VLOOKUP(R82,keuzelijsten!$F$3:$I$11,4,1)))</f>
        <v/>
      </c>
      <c r="V82" s="20" t="str">
        <f>IF(OR(A82="",ISBLANK(C82)),"",EDATE(S82,VLOOKUP(S82,keuzelijsten!$F$3:$I$11,3,1)*12+VLOOKUP(S82,keuzelijsten!$F$3:$I$11,4,1)))</f>
        <v/>
      </c>
      <c r="W82" s="19" t="str">
        <f t="shared" si="25"/>
        <v/>
      </c>
      <c r="X82" s="19" t="str">
        <f t="shared" si="26"/>
        <v/>
      </c>
      <c r="Y82" s="19">
        <f t="shared" si="27"/>
        <v>0</v>
      </c>
      <c r="Z82" s="10" t="str">
        <f t="shared" si="28"/>
        <v xml:space="preserve"> </v>
      </c>
    </row>
    <row r="83" spans="1:26" x14ac:dyDescent="0.45">
      <c r="A83" s="7" t="str">
        <f t="shared" si="16"/>
        <v/>
      </c>
      <c r="B83" s="11"/>
      <c r="C83" s="1"/>
      <c r="D83" s="5"/>
      <c r="E83" s="6"/>
      <c r="F83" s="2"/>
      <c r="G83" s="1"/>
      <c r="H83" s="1"/>
      <c r="I83" s="12"/>
      <c r="J83" s="10" t="str">
        <f t="shared" si="17"/>
        <v/>
      </c>
      <c r="K83" s="10" t="str">
        <f>IF(A83="","",OR(ISBLANK(B83),B83=keuzelijsten!$A$3,B83=keuzelijsten!$A$4)*1)</f>
        <v/>
      </c>
      <c r="L83" s="10" t="str">
        <f t="shared" si="18"/>
        <v/>
      </c>
      <c r="M83" s="10" t="str">
        <f t="shared" si="19"/>
        <v/>
      </c>
      <c r="N83" s="10" t="str">
        <f t="shared" si="20"/>
        <v/>
      </c>
      <c r="O83" s="10" t="str">
        <f t="shared" si="21"/>
        <v/>
      </c>
      <c r="P83" s="10" t="str">
        <f>IF(A83="","",OR(ISBLANK(G83),G83=keuzelijsten!$B$3,G83=keuzelijsten!$B$4,G83=keuzelijsten!$B$5)*1)</f>
        <v/>
      </c>
      <c r="Q83" s="10" t="str">
        <f>IF(A83="","",OR(ISBLANK(H83),H83=keuzelijsten!$D$3,H83=keuzelijsten!$D$4,H83=keuzelijsten!$D$5,H83=keuzelijsten!$D$6,H83=keuzelijsten!$D$7)*1)</f>
        <v/>
      </c>
      <c r="R83" s="20" t="str">
        <f t="shared" si="22"/>
        <v/>
      </c>
      <c r="S83" s="20" t="str">
        <f t="shared" si="23"/>
        <v/>
      </c>
      <c r="T83" s="20" t="str">
        <f t="shared" si="24"/>
        <v/>
      </c>
      <c r="U83" s="20" t="str">
        <f>IF(OR(A83="",ISBLANK(C83)),"",EDATE(R83,VLOOKUP(R83,keuzelijsten!$F$3:$I$11,3,1)*12+VLOOKUP(R83,keuzelijsten!$F$3:$I$11,4,1)))</f>
        <v/>
      </c>
      <c r="V83" s="20" t="str">
        <f>IF(OR(A83="",ISBLANK(C83)),"",EDATE(S83,VLOOKUP(S83,keuzelijsten!$F$3:$I$11,3,1)*12+VLOOKUP(S83,keuzelijsten!$F$3:$I$11,4,1)))</f>
        <v/>
      </c>
      <c r="W83" s="19" t="str">
        <f t="shared" si="25"/>
        <v/>
      </c>
      <c r="X83" s="19" t="str">
        <f t="shared" si="26"/>
        <v/>
      </c>
      <c r="Y83" s="19">
        <f t="shared" si="27"/>
        <v>0</v>
      </c>
      <c r="Z83" s="10" t="str">
        <f t="shared" si="28"/>
        <v xml:space="preserve"> </v>
      </c>
    </row>
    <row r="84" spans="1:26" x14ac:dyDescent="0.45">
      <c r="A84" s="7" t="str">
        <f t="shared" si="16"/>
        <v/>
      </c>
      <c r="B84" s="11"/>
      <c r="C84" s="1"/>
      <c r="D84" s="5"/>
      <c r="E84" s="6"/>
      <c r="F84" s="2"/>
      <c r="G84" s="1"/>
      <c r="H84" s="1"/>
      <c r="I84" s="12"/>
      <c r="J84" s="10" t="str">
        <f t="shared" si="17"/>
        <v/>
      </c>
      <c r="K84" s="10" t="str">
        <f>IF(A84="","",OR(ISBLANK(B84),B84=keuzelijsten!$A$3,B84=keuzelijsten!$A$4)*1)</f>
        <v/>
      </c>
      <c r="L84" s="10" t="str">
        <f t="shared" si="18"/>
        <v/>
      </c>
      <c r="M84" s="10" t="str">
        <f t="shared" si="19"/>
        <v/>
      </c>
      <c r="N84" s="10" t="str">
        <f t="shared" si="20"/>
        <v/>
      </c>
      <c r="O84" s="10" t="str">
        <f t="shared" si="21"/>
        <v/>
      </c>
      <c r="P84" s="10" t="str">
        <f>IF(A84="","",OR(ISBLANK(G84),G84=keuzelijsten!$B$3,G84=keuzelijsten!$B$4,G84=keuzelijsten!$B$5)*1)</f>
        <v/>
      </c>
      <c r="Q84" s="10" t="str">
        <f>IF(A84="","",OR(ISBLANK(H84),H84=keuzelijsten!$D$3,H84=keuzelijsten!$D$4,H84=keuzelijsten!$D$5,H84=keuzelijsten!$D$6,H84=keuzelijsten!$D$7)*1)</f>
        <v/>
      </c>
      <c r="R84" s="20" t="str">
        <f t="shared" si="22"/>
        <v/>
      </c>
      <c r="S84" s="20" t="str">
        <f t="shared" si="23"/>
        <v/>
      </c>
      <c r="T84" s="20" t="str">
        <f t="shared" si="24"/>
        <v/>
      </c>
      <c r="U84" s="20" t="str">
        <f>IF(OR(A84="",ISBLANK(C84)),"",EDATE(R84,VLOOKUP(R84,keuzelijsten!$F$3:$I$11,3,1)*12+VLOOKUP(R84,keuzelijsten!$F$3:$I$11,4,1)))</f>
        <v/>
      </c>
      <c r="V84" s="20" t="str">
        <f>IF(OR(A84="",ISBLANK(C84)),"",EDATE(S84,VLOOKUP(S84,keuzelijsten!$F$3:$I$11,3,1)*12+VLOOKUP(S84,keuzelijsten!$F$3:$I$11,4,1)))</f>
        <v/>
      </c>
      <c r="W84" s="19" t="str">
        <f t="shared" si="25"/>
        <v/>
      </c>
      <c r="X84" s="19" t="str">
        <f t="shared" si="26"/>
        <v/>
      </c>
      <c r="Y84" s="19">
        <f t="shared" si="27"/>
        <v>0</v>
      </c>
      <c r="Z84" s="10" t="str">
        <f t="shared" si="28"/>
        <v xml:space="preserve"> </v>
      </c>
    </row>
    <row r="85" spans="1:26" x14ac:dyDescent="0.45">
      <c r="A85" s="7" t="str">
        <f t="shared" si="16"/>
        <v/>
      </c>
      <c r="B85" s="11"/>
      <c r="C85" s="1"/>
      <c r="D85" s="5"/>
      <c r="E85" s="6"/>
      <c r="F85" s="2"/>
      <c r="G85" s="1"/>
      <c r="H85" s="1"/>
      <c r="I85" s="12"/>
      <c r="J85" s="10" t="str">
        <f t="shared" si="17"/>
        <v/>
      </c>
      <c r="K85" s="10" t="str">
        <f>IF(A85="","",OR(ISBLANK(B85),B85=keuzelijsten!$A$3,B85=keuzelijsten!$A$4)*1)</f>
        <v/>
      </c>
      <c r="L85" s="10" t="str">
        <f t="shared" si="18"/>
        <v/>
      </c>
      <c r="M85" s="10" t="str">
        <f t="shared" si="19"/>
        <v/>
      </c>
      <c r="N85" s="10" t="str">
        <f t="shared" si="20"/>
        <v/>
      </c>
      <c r="O85" s="10" t="str">
        <f t="shared" si="21"/>
        <v/>
      </c>
      <c r="P85" s="10" t="str">
        <f>IF(A85="","",OR(ISBLANK(G85),G85=keuzelijsten!$B$3,G85=keuzelijsten!$B$4,G85=keuzelijsten!$B$5)*1)</f>
        <v/>
      </c>
      <c r="Q85" s="10" t="str">
        <f>IF(A85="","",OR(ISBLANK(H85),H85=keuzelijsten!$D$3,H85=keuzelijsten!$D$4,H85=keuzelijsten!$D$5,H85=keuzelijsten!$D$6,H85=keuzelijsten!$D$7)*1)</f>
        <v/>
      </c>
      <c r="R85" s="20" t="str">
        <f t="shared" si="22"/>
        <v/>
      </c>
      <c r="S85" s="20" t="str">
        <f t="shared" si="23"/>
        <v/>
      </c>
      <c r="T85" s="20" t="str">
        <f t="shared" si="24"/>
        <v/>
      </c>
      <c r="U85" s="20" t="str">
        <f>IF(OR(A85="",ISBLANK(C85)),"",EDATE(R85,VLOOKUP(R85,keuzelijsten!$F$3:$I$11,3,1)*12+VLOOKUP(R85,keuzelijsten!$F$3:$I$11,4,1)))</f>
        <v/>
      </c>
      <c r="V85" s="20" t="str">
        <f>IF(OR(A85="",ISBLANK(C85)),"",EDATE(S85,VLOOKUP(S85,keuzelijsten!$F$3:$I$11,3,1)*12+VLOOKUP(S85,keuzelijsten!$F$3:$I$11,4,1)))</f>
        <v/>
      </c>
      <c r="W85" s="19" t="str">
        <f t="shared" si="25"/>
        <v/>
      </c>
      <c r="X85" s="19" t="str">
        <f t="shared" si="26"/>
        <v/>
      </c>
      <c r="Y85" s="19">
        <f t="shared" si="27"/>
        <v>0</v>
      </c>
      <c r="Z85" s="10" t="str">
        <f t="shared" si="28"/>
        <v xml:space="preserve"> </v>
      </c>
    </row>
    <row r="86" spans="1:26" x14ac:dyDescent="0.45">
      <c r="A86" s="7" t="str">
        <f t="shared" si="16"/>
        <v/>
      </c>
      <c r="B86" s="11"/>
      <c r="C86" s="1"/>
      <c r="D86" s="5"/>
      <c r="E86" s="6"/>
      <c r="F86" s="2"/>
      <c r="G86" s="1"/>
      <c r="H86" s="1"/>
      <c r="I86" s="12"/>
      <c r="J86" s="10" t="str">
        <f t="shared" si="17"/>
        <v/>
      </c>
      <c r="K86" s="10" t="str">
        <f>IF(A86="","",OR(ISBLANK(B86),B86=keuzelijsten!$A$3,B86=keuzelijsten!$A$4)*1)</f>
        <v/>
      </c>
      <c r="L86" s="10" t="str">
        <f t="shared" si="18"/>
        <v/>
      </c>
      <c r="M86" s="10" t="str">
        <f t="shared" si="19"/>
        <v/>
      </c>
      <c r="N86" s="10" t="str">
        <f t="shared" si="20"/>
        <v/>
      </c>
      <c r="O86" s="10" t="str">
        <f t="shared" si="21"/>
        <v/>
      </c>
      <c r="P86" s="10" t="str">
        <f>IF(A86="","",OR(ISBLANK(G86),G86=keuzelijsten!$B$3,G86=keuzelijsten!$B$4,G86=keuzelijsten!$B$5)*1)</f>
        <v/>
      </c>
      <c r="Q86" s="10" t="str">
        <f>IF(A86="","",OR(ISBLANK(H86),H86=keuzelijsten!$D$3,H86=keuzelijsten!$D$4,H86=keuzelijsten!$D$5,H86=keuzelijsten!$D$6,H86=keuzelijsten!$D$7)*1)</f>
        <v/>
      </c>
      <c r="R86" s="20" t="str">
        <f t="shared" si="22"/>
        <v/>
      </c>
      <c r="S86" s="20" t="str">
        <f t="shared" si="23"/>
        <v/>
      </c>
      <c r="T86" s="20" t="str">
        <f t="shared" si="24"/>
        <v/>
      </c>
      <c r="U86" s="20" t="str">
        <f>IF(OR(A86="",ISBLANK(C86)),"",EDATE(R86,VLOOKUP(R86,keuzelijsten!$F$3:$I$11,3,1)*12+VLOOKUP(R86,keuzelijsten!$F$3:$I$11,4,1)))</f>
        <v/>
      </c>
      <c r="V86" s="20" t="str">
        <f>IF(OR(A86="",ISBLANK(C86)),"",EDATE(S86,VLOOKUP(S86,keuzelijsten!$F$3:$I$11,3,1)*12+VLOOKUP(S86,keuzelijsten!$F$3:$I$11,4,1)))</f>
        <v/>
      </c>
      <c r="W86" s="19" t="str">
        <f t="shared" si="25"/>
        <v/>
      </c>
      <c r="X86" s="19" t="str">
        <f t="shared" si="26"/>
        <v/>
      </c>
      <c r="Y86" s="19">
        <f t="shared" si="27"/>
        <v>0</v>
      </c>
      <c r="Z86" s="10" t="str">
        <f t="shared" si="28"/>
        <v xml:space="preserve"> </v>
      </c>
    </row>
    <row r="87" spans="1:26" x14ac:dyDescent="0.45">
      <c r="A87" s="7" t="str">
        <f t="shared" si="16"/>
        <v/>
      </c>
      <c r="B87" s="11"/>
      <c r="C87" s="1"/>
      <c r="D87" s="5"/>
      <c r="E87" s="6"/>
      <c r="F87" s="2"/>
      <c r="G87" s="1"/>
      <c r="H87" s="1"/>
      <c r="I87" s="12"/>
      <c r="J87" s="10" t="str">
        <f t="shared" si="17"/>
        <v/>
      </c>
      <c r="K87" s="10" t="str">
        <f>IF(A87="","",OR(ISBLANK(B87),B87=keuzelijsten!$A$3,B87=keuzelijsten!$A$4)*1)</f>
        <v/>
      </c>
      <c r="L87" s="10" t="str">
        <f t="shared" si="18"/>
        <v/>
      </c>
      <c r="M87" s="10" t="str">
        <f t="shared" si="19"/>
        <v/>
      </c>
      <c r="N87" s="10" t="str">
        <f t="shared" si="20"/>
        <v/>
      </c>
      <c r="O87" s="10" t="str">
        <f t="shared" si="21"/>
        <v/>
      </c>
      <c r="P87" s="10" t="str">
        <f>IF(A87="","",OR(ISBLANK(G87),G87=keuzelijsten!$B$3,G87=keuzelijsten!$B$4,G87=keuzelijsten!$B$5)*1)</f>
        <v/>
      </c>
      <c r="Q87" s="10" t="str">
        <f>IF(A87="","",OR(ISBLANK(H87),H87=keuzelijsten!$D$3,H87=keuzelijsten!$D$4,H87=keuzelijsten!$D$5,H87=keuzelijsten!$D$6,H87=keuzelijsten!$D$7)*1)</f>
        <v/>
      </c>
      <c r="R87" s="20" t="str">
        <f t="shared" si="22"/>
        <v/>
      </c>
      <c r="S87" s="20" t="str">
        <f t="shared" si="23"/>
        <v/>
      </c>
      <c r="T87" s="20" t="str">
        <f t="shared" si="24"/>
        <v/>
      </c>
      <c r="U87" s="20" t="str">
        <f>IF(OR(A87="",ISBLANK(C87)),"",EDATE(R87,VLOOKUP(R87,keuzelijsten!$F$3:$I$11,3,1)*12+VLOOKUP(R87,keuzelijsten!$F$3:$I$11,4,1)))</f>
        <v/>
      </c>
      <c r="V87" s="20" t="str">
        <f>IF(OR(A87="",ISBLANK(C87)),"",EDATE(S87,VLOOKUP(S87,keuzelijsten!$F$3:$I$11,3,1)*12+VLOOKUP(S87,keuzelijsten!$F$3:$I$11,4,1)))</f>
        <v/>
      </c>
      <c r="W87" s="19" t="str">
        <f t="shared" si="25"/>
        <v/>
      </c>
      <c r="X87" s="19" t="str">
        <f t="shared" si="26"/>
        <v/>
      </c>
      <c r="Y87" s="19">
        <f t="shared" si="27"/>
        <v>0</v>
      </c>
      <c r="Z87" s="10" t="str">
        <f t="shared" si="28"/>
        <v xml:space="preserve"> </v>
      </c>
    </row>
    <row r="88" spans="1:26" x14ac:dyDescent="0.45">
      <c r="A88" s="7" t="str">
        <f t="shared" si="16"/>
        <v/>
      </c>
      <c r="B88" s="11"/>
      <c r="C88" s="1"/>
      <c r="D88" s="5"/>
      <c r="E88" s="6"/>
      <c r="F88" s="2"/>
      <c r="G88" s="1"/>
      <c r="H88" s="1"/>
      <c r="I88" s="12"/>
      <c r="J88" s="10" t="str">
        <f t="shared" si="17"/>
        <v/>
      </c>
      <c r="K88" s="10" t="str">
        <f>IF(A88="","",OR(ISBLANK(B88),B88=keuzelijsten!$A$3,B88=keuzelijsten!$A$4)*1)</f>
        <v/>
      </c>
      <c r="L88" s="10" t="str">
        <f t="shared" si="18"/>
        <v/>
      </c>
      <c r="M88" s="10" t="str">
        <f t="shared" si="19"/>
        <v/>
      </c>
      <c r="N88" s="10" t="str">
        <f t="shared" si="20"/>
        <v/>
      </c>
      <c r="O88" s="10" t="str">
        <f t="shared" si="21"/>
        <v/>
      </c>
      <c r="P88" s="10" t="str">
        <f>IF(A88="","",OR(ISBLANK(G88),G88=keuzelijsten!$B$3,G88=keuzelijsten!$B$4,G88=keuzelijsten!$B$5)*1)</f>
        <v/>
      </c>
      <c r="Q88" s="10" t="str">
        <f>IF(A88="","",OR(ISBLANK(H88),H88=keuzelijsten!$D$3,H88=keuzelijsten!$D$4,H88=keuzelijsten!$D$5,H88=keuzelijsten!$D$6,H88=keuzelijsten!$D$7)*1)</f>
        <v/>
      </c>
      <c r="R88" s="20" t="str">
        <f t="shared" si="22"/>
        <v/>
      </c>
      <c r="S88" s="20" t="str">
        <f t="shared" si="23"/>
        <v/>
      </c>
      <c r="T88" s="20" t="str">
        <f t="shared" si="24"/>
        <v/>
      </c>
      <c r="U88" s="20" t="str">
        <f>IF(OR(A88="",ISBLANK(C88)),"",EDATE(R88,VLOOKUP(R88,keuzelijsten!$F$3:$I$11,3,1)*12+VLOOKUP(R88,keuzelijsten!$F$3:$I$11,4,1)))</f>
        <v/>
      </c>
      <c r="V88" s="20" t="str">
        <f>IF(OR(A88="",ISBLANK(C88)),"",EDATE(S88,VLOOKUP(S88,keuzelijsten!$F$3:$I$11,3,1)*12+VLOOKUP(S88,keuzelijsten!$F$3:$I$11,4,1)))</f>
        <v/>
      </c>
      <c r="W88" s="19" t="str">
        <f t="shared" si="25"/>
        <v/>
      </c>
      <c r="X88" s="19" t="str">
        <f t="shared" si="26"/>
        <v/>
      </c>
      <c r="Y88" s="19">
        <f t="shared" si="27"/>
        <v>0</v>
      </c>
      <c r="Z88" s="10" t="str">
        <f t="shared" si="28"/>
        <v xml:space="preserve"> </v>
      </c>
    </row>
    <row r="89" spans="1:26" x14ac:dyDescent="0.45">
      <c r="A89" s="7" t="str">
        <f t="shared" si="16"/>
        <v/>
      </c>
      <c r="B89" s="11"/>
      <c r="C89" s="1"/>
      <c r="D89" s="5"/>
      <c r="E89" s="6"/>
      <c r="F89" s="2"/>
      <c r="G89" s="1"/>
      <c r="H89" s="1"/>
      <c r="I89" s="12"/>
      <c r="J89" s="10" t="str">
        <f t="shared" si="17"/>
        <v/>
      </c>
      <c r="K89" s="10" t="str">
        <f>IF(A89="","",OR(ISBLANK(B89),B89=keuzelijsten!$A$3,B89=keuzelijsten!$A$4)*1)</f>
        <v/>
      </c>
      <c r="L89" s="10" t="str">
        <f t="shared" si="18"/>
        <v/>
      </c>
      <c r="M89" s="10" t="str">
        <f t="shared" si="19"/>
        <v/>
      </c>
      <c r="N89" s="10" t="str">
        <f t="shared" si="20"/>
        <v/>
      </c>
      <c r="O89" s="10" t="str">
        <f t="shared" si="21"/>
        <v/>
      </c>
      <c r="P89" s="10" t="str">
        <f>IF(A89="","",OR(ISBLANK(G89),G89=keuzelijsten!$B$3,G89=keuzelijsten!$B$4,G89=keuzelijsten!$B$5)*1)</f>
        <v/>
      </c>
      <c r="Q89" s="10" t="str">
        <f>IF(A89="","",OR(ISBLANK(H89),H89=keuzelijsten!$D$3,H89=keuzelijsten!$D$4,H89=keuzelijsten!$D$5,H89=keuzelijsten!$D$6,H89=keuzelijsten!$D$7)*1)</f>
        <v/>
      </c>
      <c r="R89" s="20" t="str">
        <f t="shared" si="22"/>
        <v/>
      </c>
      <c r="S89" s="20" t="str">
        <f t="shared" si="23"/>
        <v/>
      </c>
      <c r="T89" s="20" t="str">
        <f t="shared" si="24"/>
        <v/>
      </c>
      <c r="U89" s="20" t="str">
        <f>IF(OR(A89="",ISBLANK(C89)),"",EDATE(R89,VLOOKUP(R89,keuzelijsten!$F$3:$I$11,3,1)*12+VLOOKUP(R89,keuzelijsten!$F$3:$I$11,4,1)))</f>
        <v/>
      </c>
      <c r="V89" s="20" t="str">
        <f>IF(OR(A89="",ISBLANK(C89)),"",EDATE(S89,VLOOKUP(S89,keuzelijsten!$F$3:$I$11,3,1)*12+VLOOKUP(S89,keuzelijsten!$F$3:$I$11,4,1)))</f>
        <v/>
      </c>
      <c r="W89" s="19" t="str">
        <f t="shared" si="25"/>
        <v/>
      </c>
      <c r="X89" s="19" t="str">
        <f t="shared" si="26"/>
        <v/>
      </c>
      <c r="Y89" s="19">
        <f t="shared" si="27"/>
        <v>0</v>
      </c>
      <c r="Z89" s="10" t="str">
        <f t="shared" si="28"/>
        <v xml:space="preserve"> </v>
      </c>
    </row>
    <row r="90" spans="1:26" x14ac:dyDescent="0.45">
      <c r="A90" s="7" t="str">
        <f t="shared" si="16"/>
        <v/>
      </c>
      <c r="B90" s="11"/>
      <c r="C90" s="1"/>
      <c r="D90" s="5"/>
      <c r="E90" s="6"/>
      <c r="F90" s="2"/>
      <c r="G90" s="1"/>
      <c r="H90" s="1"/>
      <c r="I90" s="12"/>
      <c r="J90" s="10" t="str">
        <f t="shared" si="17"/>
        <v/>
      </c>
      <c r="K90" s="10" t="str">
        <f>IF(A90="","",OR(ISBLANK(B90),B90=keuzelijsten!$A$3,B90=keuzelijsten!$A$4)*1)</f>
        <v/>
      </c>
      <c r="L90" s="10" t="str">
        <f t="shared" si="18"/>
        <v/>
      </c>
      <c r="M90" s="10" t="str">
        <f t="shared" si="19"/>
        <v/>
      </c>
      <c r="N90" s="10" t="str">
        <f t="shared" si="20"/>
        <v/>
      </c>
      <c r="O90" s="10" t="str">
        <f t="shared" si="21"/>
        <v/>
      </c>
      <c r="P90" s="10" t="str">
        <f>IF(A90="","",OR(ISBLANK(G90),G90=keuzelijsten!$B$3,G90=keuzelijsten!$B$4,G90=keuzelijsten!$B$5)*1)</f>
        <v/>
      </c>
      <c r="Q90" s="10" t="str">
        <f>IF(A90="","",OR(ISBLANK(H90),H90=keuzelijsten!$D$3,H90=keuzelijsten!$D$4,H90=keuzelijsten!$D$5,H90=keuzelijsten!$D$6,H90=keuzelijsten!$D$7)*1)</f>
        <v/>
      </c>
      <c r="R90" s="20" t="str">
        <f t="shared" si="22"/>
        <v/>
      </c>
      <c r="S90" s="20" t="str">
        <f t="shared" si="23"/>
        <v/>
      </c>
      <c r="T90" s="20" t="str">
        <f t="shared" si="24"/>
        <v/>
      </c>
      <c r="U90" s="20" t="str">
        <f>IF(OR(A90="",ISBLANK(C90)),"",EDATE(R90,VLOOKUP(R90,keuzelijsten!$F$3:$I$11,3,1)*12+VLOOKUP(R90,keuzelijsten!$F$3:$I$11,4,1)))</f>
        <v/>
      </c>
      <c r="V90" s="20" t="str">
        <f>IF(OR(A90="",ISBLANK(C90)),"",EDATE(S90,VLOOKUP(S90,keuzelijsten!$F$3:$I$11,3,1)*12+VLOOKUP(S90,keuzelijsten!$F$3:$I$11,4,1)))</f>
        <v/>
      </c>
      <c r="W90" s="19" t="str">
        <f t="shared" si="25"/>
        <v/>
      </c>
      <c r="X90" s="19" t="str">
        <f t="shared" si="26"/>
        <v/>
      </c>
      <c r="Y90" s="19">
        <f t="shared" si="27"/>
        <v>0</v>
      </c>
      <c r="Z90" s="10" t="str">
        <f t="shared" si="28"/>
        <v xml:space="preserve"> </v>
      </c>
    </row>
    <row r="91" spans="1:26" x14ac:dyDescent="0.45">
      <c r="A91" s="7" t="str">
        <f t="shared" si="16"/>
        <v/>
      </c>
      <c r="B91" s="11"/>
      <c r="C91" s="1"/>
      <c r="D91" s="5"/>
      <c r="E91" s="6"/>
      <c r="F91" s="2"/>
      <c r="G91" s="1"/>
      <c r="H91" s="1"/>
      <c r="I91" s="12"/>
      <c r="J91" s="10" t="str">
        <f t="shared" si="17"/>
        <v/>
      </c>
      <c r="K91" s="10" t="str">
        <f>IF(A91="","",OR(ISBLANK(B91),B91=keuzelijsten!$A$3,B91=keuzelijsten!$A$4)*1)</f>
        <v/>
      </c>
      <c r="L91" s="10" t="str">
        <f t="shared" si="18"/>
        <v/>
      </c>
      <c r="M91" s="10" t="str">
        <f t="shared" si="19"/>
        <v/>
      </c>
      <c r="N91" s="10" t="str">
        <f t="shared" si="20"/>
        <v/>
      </c>
      <c r="O91" s="10" t="str">
        <f t="shared" si="21"/>
        <v/>
      </c>
      <c r="P91" s="10" t="str">
        <f>IF(A91="","",OR(ISBLANK(G91),G91=keuzelijsten!$B$3,G91=keuzelijsten!$B$4,G91=keuzelijsten!$B$5)*1)</f>
        <v/>
      </c>
      <c r="Q91" s="10" t="str">
        <f>IF(A91="","",OR(ISBLANK(H91),H91=keuzelijsten!$D$3,H91=keuzelijsten!$D$4,H91=keuzelijsten!$D$5,H91=keuzelijsten!$D$6,H91=keuzelijsten!$D$7)*1)</f>
        <v/>
      </c>
      <c r="R91" s="20" t="str">
        <f t="shared" si="22"/>
        <v/>
      </c>
      <c r="S91" s="20" t="str">
        <f t="shared" si="23"/>
        <v/>
      </c>
      <c r="T91" s="20" t="str">
        <f t="shared" si="24"/>
        <v/>
      </c>
      <c r="U91" s="20" t="str">
        <f>IF(OR(A91="",ISBLANK(C91)),"",EDATE(R91,VLOOKUP(R91,keuzelijsten!$F$3:$I$11,3,1)*12+VLOOKUP(R91,keuzelijsten!$F$3:$I$11,4,1)))</f>
        <v/>
      </c>
      <c r="V91" s="20" t="str">
        <f>IF(OR(A91="",ISBLANK(C91)),"",EDATE(S91,VLOOKUP(S91,keuzelijsten!$F$3:$I$11,3,1)*12+VLOOKUP(S91,keuzelijsten!$F$3:$I$11,4,1)))</f>
        <v/>
      </c>
      <c r="W91" s="19" t="str">
        <f t="shared" si="25"/>
        <v/>
      </c>
      <c r="X91" s="19" t="str">
        <f t="shared" si="26"/>
        <v/>
      </c>
      <c r="Y91" s="19">
        <f t="shared" si="27"/>
        <v>0</v>
      </c>
      <c r="Z91" s="10" t="str">
        <f t="shared" si="28"/>
        <v xml:space="preserve"> </v>
      </c>
    </row>
    <row r="92" spans="1:26" x14ac:dyDescent="0.45">
      <c r="A92" s="7" t="str">
        <f t="shared" si="16"/>
        <v/>
      </c>
      <c r="B92" s="11"/>
      <c r="C92" s="1"/>
      <c r="D92" s="5"/>
      <c r="E92" s="6"/>
      <c r="F92" s="2"/>
      <c r="G92" s="1"/>
      <c r="H92" s="1"/>
      <c r="I92" s="12"/>
      <c r="J92" s="10" t="str">
        <f t="shared" si="17"/>
        <v/>
      </c>
      <c r="K92" s="10" t="str">
        <f>IF(A92="","",OR(ISBLANK(B92),B92=keuzelijsten!$A$3,B92=keuzelijsten!$A$4)*1)</f>
        <v/>
      </c>
      <c r="L92" s="10" t="str">
        <f t="shared" si="18"/>
        <v/>
      </c>
      <c r="M92" s="10" t="str">
        <f t="shared" si="19"/>
        <v/>
      </c>
      <c r="N92" s="10" t="str">
        <f t="shared" si="20"/>
        <v/>
      </c>
      <c r="O92" s="10" t="str">
        <f t="shared" si="21"/>
        <v/>
      </c>
      <c r="P92" s="10" t="str">
        <f>IF(A92="","",OR(ISBLANK(G92),G92=keuzelijsten!$B$3,G92=keuzelijsten!$B$4,G92=keuzelijsten!$B$5)*1)</f>
        <v/>
      </c>
      <c r="Q92" s="10" t="str">
        <f>IF(A92="","",OR(ISBLANK(H92),H92=keuzelijsten!$D$3,H92=keuzelijsten!$D$4,H92=keuzelijsten!$D$5,H92=keuzelijsten!$D$6,H92=keuzelijsten!$D$7)*1)</f>
        <v/>
      </c>
      <c r="R92" s="20" t="str">
        <f t="shared" si="22"/>
        <v/>
      </c>
      <c r="S92" s="20" t="str">
        <f t="shared" si="23"/>
        <v/>
      </c>
      <c r="T92" s="20" t="str">
        <f t="shared" si="24"/>
        <v/>
      </c>
      <c r="U92" s="20" t="str">
        <f>IF(OR(A92="",ISBLANK(C92)),"",EDATE(R92,VLOOKUP(R92,keuzelijsten!$F$3:$I$11,3,1)*12+VLOOKUP(R92,keuzelijsten!$F$3:$I$11,4,1)))</f>
        <v/>
      </c>
      <c r="V92" s="20" t="str">
        <f>IF(OR(A92="",ISBLANK(C92)),"",EDATE(S92,VLOOKUP(S92,keuzelijsten!$F$3:$I$11,3,1)*12+VLOOKUP(S92,keuzelijsten!$F$3:$I$11,4,1)))</f>
        <v/>
      </c>
      <c r="W92" s="19" t="str">
        <f t="shared" si="25"/>
        <v/>
      </c>
      <c r="X92" s="19" t="str">
        <f t="shared" si="26"/>
        <v/>
      </c>
      <c r="Y92" s="19">
        <f t="shared" si="27"/>
        <v>0</v>
      </c>
      <c r="Z92" s="10" t="str">
        <f t="shared" si="28"/>
        <v xml:space="preserve"> </v>
      </c>
    </row>
    <row r="93" spans="1:26" x14ac:dyDescent="0.45">
      <c r="A93" s="7" t="str">
        <f t="shared" si="16"/>
        <v/>
      </c>
      <c r="B93" s="11"/>
      <c r="C93" s="1"/>
      <c r="D93" s="5"/>
      <c r="E93" s="6"/>
      <c r="F93" s="2"/>
      <c r="G93" s="1"/>
      <c r="H93" s="1"/>
      <c r="I93" s="12"/>
      <c r="J93" s="10" t="str">
        <f t="shared" si="17"/>
        <v/>
      </c>
      <c r="K93" s="10" t="str">
        <f>IF(A93="","",OR(ISBLANK(B93),B93=keuzelijsten!$A$3,B93=keuzelijsten!$A$4)*1)</f>
        <v/>
      </c>
      <c r="L93" s="10" t="str">
        <f t="shared" si="18"/>
        <v/>
      </c>
      <c r="M93" s="10" t="str">
        <f t="shared" si="19"/>
        <v/>
      </c>
      <c r="N93" s="10" t="str">
        <f t="shared" si="20"/>
        <v/>
      </c>
      <c r="O93" s="10" t="str">
        <f t="shared" si="21"/>
        <v/>
      </c>
      <c r="P93" s="10" t="str">
        <f>IF(A93="","",OR(ISBLANK(G93),G93=keuzelijsten!$B$3,G93=keuzelijsten!$B$4,G93=keuzelijsten!$B$5)*1)</f>
        <v/>
      </c>
      <c r="Q93" s="10" t="str">
        <f>IF(A93="","",OR(ISBLANK(H93),H93=keuzelijsten!$D$3,H93=keuzelijsten!$D$4,H93=keuzelijsten!$D$5,H93=keuzelijsten!$D$6,H93=keuzelijsten!$D$7)*1)</f>
        <v/>
      </c>
      <c r="R93" s="20" t="str">
        <f t="shared" si="22"/>
        <v/>
      </c>
      <c r="S93" s="20" t="str">
        <f t="shared" si="23"/>
        <v/>
      </c>
      <c r="T93" s="20" t="str">
        <f t="shared" si="24"/>
        <v/>
      </c>
      <c r="U93" s="20" t="str">
        <f>IF(OR(A93="",ISBLANK(C93)),"",EDATE(R93,VLOOKUP(R93,keuzelijsten!$F$3:$I$11,3,1)*12+VLOOKUP(R93,keuzelijsten!$F$3:$I$11,4,1)))</f>
        <v/>
      </c>
      <c r="V93" s="20" t="str">
        <f>IF(OR(A93="",ISBLANK(C93)),"",EDATE(S93,VLOOKUP(S93,keuzelijsten!$F$3:$I$11,3,1)*12+VLOOKUP(S93,keuzelijsten!$F$3:$I$11,4,1)))</f>
        <v/>
      </c>
      <c r="W93" s="19" t="str">
        <f t="shared" si="25"/>
        <v/>
      </c>
      <c r="X93" s="19" t="str">
        <f t="shared" si="26"/>
        <v/>
      </c>
      <c r="Y93" s="19">
        <f t="shared" si="27"/>
        <v>0</v>
      </c>
      <c r="Z93" s="10" t="str">
        <f t="shared" si="28"/>
        <v xml:space="preserve"> </v>
      </c>
    </row>
    <row r="94" spans="1:26" x14ac:dyDescent="0.45">
      <c r="A94" s="7" t="str">
        <f t="shared" si="16"/>
        <v/>
      </c>
      <c r="B94" s="11"/>
      <c r="C94" s="1"/>
      <c r="D94" s="5"/>
      <c r="E94" s="6"/>
      <c r="F94" s="2"/>
      <c r="G94" s="1"/>
      <c r="H94" s="1"/>
      <c r="I94" s="12"/>
      <c r="J94" s="10" t="str">
        <f t="shared" si="17"/>
        <v/>
      </c>
      <c r="K94" s="10" t="str">
        <f>IF(A94="","",OR(ISBLANK(B94),B94=keuzelijsten!$A$3,B94=keuzelijsten!$A$4)*1)</f>
        <v/>
      </c>
      <c r="L94" s="10" t="str">
        <f t="shared" si="18"/>
        <v/>
      </c>
      <c r="M94" s="10" t="str">
        <f t="shared" si="19"/>
        <v/>
      </c>
      <c r="N94" s="10" t="str">
        <f t="shared" si="20"/>
        <v/>
      </c>
      <c r="O94" s="10" t="str">
        <f t="shared" si="21"/>
        <v/>
      </c>
      <c r="P94" s="10" t="str">
        <f>IF(A94="","",OR(ISBLANK(G94),G94=keuzelijsten!$B$3,G94=keuzelijsten!$B$4,G94=keuzelijsten!$B$5)*1)</f>
        <v/>
      </c>
      <c r="Q94" s="10" t="str">
        <f>IF(A94="","",OR(ISBLANK(H94),H94=keuzelijsten!$D$3,H94=keuzelijsten!$D$4,H94=keuzelijsten!$D$5,H94=keuzelijsten!$D$6,H94=keuzelijsten!$D$7)*1)</f>
        <v/>
      </c>
      <c r="R94" s="20" t="str">
        <f t="shared" si="22"/>
        <v/>
      </c>
      <c r="S94" s="20" t="str">
        <f t="shared" si="23"/>
        <v/>
      </c>
      <c r="T94" s="20" t="str">
        <f t="shared" si="24"/>
        <v/>
      </c>
      <c r="U94" s="20" t="str">
        <f>IF(OR(A94="",ISBLANK(C94)),"",EDATE(R94,VLOOKUP(R94,keuzelijsten!$F$3:$I$11,3,1)*12+VLOOKUP(R94,keuzelijsten!$F$3:$I$11,4,1)))</f>
        <v/>
      </c>
      <c r="V94" s="20" t="str">
        <f>IF(OR(A94="",ISBLANK(C94)),"",EDATE(S94,VLOOKUP(S94,keuzelijsten!$F$3:$I$11,3,1)*12+VLOOKUP(S94,keuzelijsten!$F$3:$I$11,4,1)))</f>
        <v/>
      </c>
      <c r="W94" s="19" t="str">
        <f t="shared" si="25"/>
        <v/>
      </c>
      <c r="X94" s="19" t="str">
        <f t="shared" si="26"/>
        <v/>
      </c>
      <c r="Y94" s="19">
        <f t="shared" si="27"/>
        <v>0</v>
      </c>
      <c r="Z94" s="10" t="str">
        <f t="shared" si="28"/>
        <v xml:space="preserve"> </v>
      </c>
    </row>
    <row r="95" spans="1:26" x14ac:dyDescent="0.45">
      <c r="A95" s="7" t="str">
        <f t="shared" si="16"/>
        <v/>
      </c>
      <c r="B95" s="11"/>
      <c r="C95" s="1"/>
      <c r="D95" s="5"/>
      <c r="E95" s="6"/>
      <c r="F95" s="2"/>
      <c r="G95" s="1"/>
      <c r="H95" s="1"/>
      <c r="I95" s="12"/>
      <c r="J95" s="10" t="str">
        <f t="shared" si="17"/>
        <v/>
      </c>
      <c r="K95" s="10" t="str">
        <f>IF(A95="","",OR(ISBLANK(B95),B95=keuzelijsten!$A$3,B95=keuzelijsten!$A$4)*1)</f>
        <v/>
      </c>
      <c r="L95" s="10" t="str">
        <f t="shared" si="18"/>
        <v/>
      </c>
      <c r="M95" s="10" t="str">
        <f t="shared" si="19"/>
        <v/>
      </c>
      <c r="N95" s="10" t="str">
        <f t="shared" si="20"/>
        <v/>
      </c>
      <c r="O95" s="10" t="str">
        <f t="shared" si="21"/>
        <v/>
      </c>
      <c r="P95" s="10" t="str">
        <f>IF(A95="","",OR(ISBLANK(G95),G95=keuzelijsten!$B$3,G95=keuzelijsten!$B$4,G95=keuzelijsten!$B$5)*1)</f>
        <v/>
      </c>
      <c r="Q95" s="10" t="str">
        <f>IF(A95="","",OR(ISBLANK(H95),H95=keuzelijsten!$D$3,H95=keuzelijsten!$D$4,H95=keuzelijsten!$D$5,H95=keuzelijsten!$D$6,H95=keuzelijsten!$D$7)*1)</f>
        <v/>
      </c>
      <c r="R95" s="20" t="str">
        <f t="shared" si="22"/>
        <v/>
      </c>
      <c r="S95" s="20" t="str">
        <f t="shared" si="23"/>
        <v/>
      </c>
      <c r="T95" s="20" t="str">
        <f t="shared" si="24"/>
        <v/>
      </c>
      <c r="U95" s="20" t="str">
        <f>IF(OR(A95="",ISBLANK(C95)),"",EDATE(R95,VLOOKUP(R95,keuzelijsten!$F$3:$I$11,3,1)*12+VLOOKUP(R95,keuzelijsten!$F$3:$I$11,4,1)))</f>
        <v/>
      </c>
      <c r="V95" s="20" t="str">
        <f>IF(OR(A95="",ISBLANK(C95)),"",EDATE(S95,VLOOKUP(S95,keuzelijsten!$F$3:$I$11,3,1)*12+VLOOKUP(S95,keuzelijsten!$F$3:$I$11,4,1)))</f>
        <v/>
      </c>
      <c r="W95" s="19" t="str">
        <f t="shared" si="25"/>
        <v/>
      </c>
      <c r="X95" s="19" t="str">
        <f t="shared" si="26"/>
        <v/>
      </c>
      <c r="Y95" s="19">
        <f t="shared" si="27"/>
        <v>0</v>
      </c>
      <c r="Z95" s="10" t="str">
        <f t="shared" si="28"/>
        <v xml:space="preserve"> </v>
      </c>
    </row>
    <row r="96" spans="1:26" x14ac:dyDescent="0.45">
      <c r="A96" s="7" t="str">
        <f t="shared" si="16"/>
        <v/>
      </c>
      <c r="B96" s="11"/>
      <c r="C96" s="1"/>
      <c r="D96" s="5"/>
      <c r="E96" s="6"/>
      <c r="F96" s="2"/>
      <c r="G96" s="1"/>
      <c r="H96" s="1"/>
      <c r="I96" s="12"/>
      <c r="J96" s="10" t="str">
        <f t="shared" si="17"/>
        <v/>
      </c>
      <c r="K96" s="10" t="str">
        <f>IF(A96="","",OR(ISBLANK(B96),B96=keuzelijsten!$A$3,B96=keuzelijsten!$A$4)*1)</f>
        <v/>
      </c>
      <c r="L96" s="10" t="str">
        <f t="shared" si="18"/>
        <v/>
      </c>
      <c r="M96" s="10" t="str">
        <f t="shared" si="19"/>
        <v/>
      </c>
      <c r="N96" s="10" t="str">
        <f t="shared" si="20"/>
        <v/>
      </c>
      <c r="O96" s="10" t="str">
        <f t="shared" si="21"/>
        <v/>
      </c>
      <c r="P96" s="10" t="str">
        <f>IF(A96="","",OR(ISBLANK(G96),G96=keuzelijsten!$B$3,G96=keuzelijsten!$B$4,G96=keuzelijsten!$B$5)*1)</f>
        <v/>
      </c>
      <c r="Q96" s="10" t="str">
        <f>IF(A96="","",OR(ISBLANK(H96),H96=keuzelijsten!$D$3,H96=keuzelijsten!$D$4,H96=keuzelijsten!$D$5,H96=keuzelijsten!$D$6,H96=keuzelijsten!$D$7)*1)</f>
        <v/>
      </c>
      <c r="R96" s="20" t="str">
        <f t="shared" si="22"/>
        <v/>
      </c>
      <c r="S96" s="20" t="str">
        <f t="shared" si="23"/>
        <v/>
      </c>
      <c r="T96" s="20" t="str">
        <f t="shared" si="24"/>
        <v/>
      </c>
      <c r="U96" s="20" t="str">
        <f>IF(OR(A96="",ISBLANK(C96)),"",EDATE(R96,VLOOKUP(R96,keuzelijsten!$F$3:$I$11,3,1)*12+VLOOKUP(R96,keuzelijsten!$F$3:$I$11,4,1)))</f>
        <v/>
      </c>
      <c r="V96" s="20" t="str">
        <f>IF(OR(A96="",ISBLANK(C96)),"",EDATE(S96,VLOOKUP(S96,keuzelijsten!$F$3:$I$11,3,1)*12+VLOOKUP(S96,keuzelijsten!$F$3:$I$11,4,1)))</f>
        <v/>
      </c>
      <c r="W96" s="19" t="str">
        <f t="shared" si="25"/>
        <v/>
      </c>
      <c r="X96" s="19" t="str">
        <f t="shared" si="26"/>
        <v/>
      </c>
      <c r="Y96" s="19">
        <f t="shared" si="27"/>
        <v>0</v>
      </c>
      <c r="Z96" s="10" t="str">
        <f t="shared" si="28"/>
        <v xml:space="preserve"> </v>
      </c>
    </row>
    <row r="97" spans="1:26" x14ac:dyDescent="0.45">
      <c r="A97" s="7" t="str">
        <f t="shared" si="16"/>
        <v/>
      </c>
      <c r="B97" s="11"/>
      <c r="C97" s="1"/>
      <c r="D97" s="5"/>
      <c r="E97" s="6"/>
      <c r="F97" s="2"/>
      <c r="G97" s="1"/>
      <c r="H97" s="1"/>
      <c r="I97" s="12"/>
      <c r="J97" s="10" t="str">
        <f t="shared" si="17"/>
        <v/>
      </c>
      <c r="K97" s="10" t="str">
        <f>IF(A97="","",OR(ISBLANK(B97),B97=keuzelijsten!$A$3,B97=keuzelijsten!$A$4)*1)</f>
        <v/>
      </c>
      <c r="L97" s="10" t="str">
        <f t="shared" si="18"/>
        <v/>
      </c>
      <c r="M97" s="10" t="str">
        <f t="shared" si="19"/>
        <v/>
      </c>
      <c r="N97" s="10" t="str">
        <f t="shared" si="20"/>
        <v/>
      </c>
      <c r="O97" s="10" t="str">
        <f t="shared" si="21"/>
        <v/>
      </c>
      <c r="P97" s="10" t="str">
        <f>IF(A97="","",OR(ISBLANK(G97),G97=keuzelijsten!$B$3,G97=keuzelijsten!$B$4,G97=keuzelijsten!$B$5)*1)</f>
        <v/>
      </c>
      <c r="Q97" s="10" t="str">
        <f>IF(A97="","",OR(ISBLANK(H97),H97=keuzelijsten!$D$3,H97=keuzelijsten!$D$4,H97=keuzelijsten!$D$5,H97=keuzelijsten!$D$6,H97=keuzelijsten!$D$7)*1)</f>
        <v/>
      </c>
      <c r="R97" s="20" t="str">
        <f t="shared" si="22"/>
        <v/>
      </c>
      <c r="S97" s="20" t="str">
        <f t="shared" si="23"/>
        <v/>
      </c>
      <c r="T97" s="20" t="str">
        <f t="shared" si="24"/>
        <v/>
      </c>
      <c r="U97" s="20" t="str">
        <f>IF(OR(A97="",ISBLANK(C97)),"",EDATE(R97,VLOOKUP(R97,keuzelijsten!$F$3:$I$11,3,1)*12+VLOOKUP(R97,keuzelijsten!$F$3:$I$11,4,1)))</f>
        <v/>
      </c>
      <c r="V97" s="20" t="str">
        <f>IF(OR(A97="",ISBLANK(C97)),"",EDATE(S97,VLOOKUP(S97,keuzelijsten!$F$3:$I$11,3,1)*12+VLOOKUP(S97,keuzelijsten!$F$3:$I$11,4,1)))</f>
        <v/>
      </c>
      <c r="W97" s="19" t="str">
        <f t="shared" si="25"/>
        <v/>
      </c>
      <c r="X97" s="19" t="str">
        <f t="shared" si="26"/>
        <v/>
      </c>
      <c r="Y97" s="19">
        <f t="shared" si="27"/>
        <v>0</v>
      </c>
      <c r="Z97" s="10" t="str">
        <f t="shared" si="28"/>
        <v xml:space="preserve"> </v>
      </c>
    </row>
    <row r="98" spans="1:26" x14ac:dyDescent="0.45">
      <c r="A98" s="7" t="str">
        <f t="shared" si="16"/>
        <v/>
      </c>
      <c r="B98" s="11"/>
      <c r="C98" s="1"/>
      <c r="D98" s="5"/>
      <c r="E98" s="6"/>
      <c r="F98" s="2"/>
      <c r="G98" s="1"/>
      <c r="H98" s="1"/>
      <c r="I98" s="12"/>
      <c r="J98" s="10" t="str">
        <f t="shared" si="17"/>
        <v/>
      </c>
      <c r="K98" s="10" t="str">
        <f>IF(A98="","",OR(ISBLANK(B98),B98=keuzelijsten!$A$3,B98=keuzelijsten!$A$4)*1)</f>
        <v/>
      </c>
      <c r="L98" s="10" t="str">
        <f t="shared" si="18"/>
        <v/>
      </c>
      <c r="M98" s="10" t="str">
        <f t="shared" si="19"/>
        <v/>
      </c>
      <c r="N98" s="10" t="str">
        <f t="shared" si="20"/>
        <v/>
      </c>
      <c r="O98" s="10" t="str">
        <f t="shared" si="21"/>
        <v/>
      </c>
      <c r="P98" s="10" t="str">
        <f>IF(A98="","",OR(ISBLANK(G98),G98=keuzelijsten!$B$3,G98=keuzelijsten!$B$4,G98=keuzelijsten!$B$5)*1)</f>
        <v/>
      </c>
      <c r="Q98" s="10" t="str">
        <f>IF(A98="","",OR(ISBLANK(H98),H98=keuzelijsten!$D$3,H98=keuzelijsten!$D$4,H98=keuzelijsten!$D$5,H98=keuzelijsten!$D$6,H98=keuzelijsten!$D$7)*1)</f>
        <v/>
      </c>
      <c r="R98" s="20" t="str">
        <f t="shared" si="22"/>
        <v/>
      </c>
      <c r="S98" s="20" t="str">
        <f t="shared" si="23"/>
        <v/>
      </c>
      <c r="T98" s="20" t="str">
        <f t="shared" si="24"/>
        <v/>
      </c>
      <c r="U98" s="20" t="str">
        <f>IF(OR(A98="",ISBLANK(C98)),"",EDATE(R98,VLOOKUP(R98,keuzelijsten!$F$3:$I$11,3,1)*12+VLOOKUP(R98,keuzelijsten!$F$3:$I$11,4,1)))</f>
        <v/>
      </c>
      <c r="V98" s="20" t="str">
        <f>IF(OR(A98="",ISBLANK(C98)),"",EDATE(S98,VLOOKUP(S98,keuzelijsten!$F$3:$I$11,3,1)*12+VLOOKUP(S98,keuzelijsten!$F$3:$I$11,4,1)))</f>
        <v/>
      </c>
      <c r="W98" s="19" t="str">
        <f t="shared" si="25"/>
        <v/>
      </c>
      <c r="X98" s="19" t="str">
        <f t="shared" si="26"/>
        <v/>
      </c>
      <c r="Y98" s="19">
        <f t="shared" si="27"/>
        <v>0</v>
      </c>
      <c r="Z98" s="10" t="str">
        <f t="shared" si="28"/>
        <v xml:space="preserve"> </v>
      </c>
    </row>
    <row r="99" spans="1:26" x14ac:dyDescent="0.45">
      <c r="A99" s="7" t="str">
        <f t="shared" si="16"/>
        <v/>
      </c>
      <c r="B99" s="11"/>
      <c r="C99" s="1"/>
      <c r="D99" s="5"/>
      <c r="E99" s="6"/>
      <c r="F99" s="2"/>
      <c r="G99" s="1"/>
      <c r="H99" s="1"/>
      <c r="I99" s="12"/>
      <c r="J99" s="10" t="str">
        <f t="shared" si="17"/>
        <v/>
      </c>
      <c r="K99" s="10" t="str">
        <f>IF(A99="","",OR(ISBLANK(B99),B99=keuzelijsten!$A$3,B99=keuzelijsten!$A$4)*1)</f>
        <v/>
      </c>
      <c r="L99" s="10" t="str">
        <f t="shared" si="18"/>
        <v/>
      </c>
      <c r="M99" s="10" t="str">
        <f t="shared" si="19"/>
        <v/>
      </c>
      <c r="N99" s="10" t="str">
        <f t="shared" si="20"/>
        <v/>
      </c>
      <c r="O99" s="10" t="str">
        <f t="shared" si="21"/>
        <v/>
      </c>
      <c r="P99" s="10" t="str">
        <f>IF(A99="","",OR(ISBLANK(G99),G99=keuzelijsten!$B$3,G99=keuzelijsten!$B$4,G99=keuzelijsten!$B$5)*1)</f>
        <v/>
      </c>
      <c r="Q99" s="10" t="str">
        <f>IF(A99="","",OR(ISBLANK(H99),H99=keuzelijsten!$D$3,H99=keuzelijsten!$D$4,H99=keuzelijsten!$D$5,H99=keuzelijsten!$D$6,H99=keuzelijsten!$D$7)*1)</f>
        <v/>
      </c>
      <c r="R99" s="20" t="str">
        <f t="shared" si="22"/>
        <v/>
      </c>
      <c r="S99" s="20" t="str">
        <f t="shared" si="23"/>
        <v/>
      </c>
      <c r="T99" s="20" t="str">
        <f t="shared" si="24"/>
        <v/>
      </c>
      <c r="U99" s="20" t="str">
        <f>IF(OR(A99="",ISBLANK(C99)),"",EDATE(R99,VLOOKUP(R99,keuzelijsten!$F$3:$I$11,3,1)*12+VLOOKUP(R99,keuzelijsten!$F$3:$I$11,4,1)))</f>
        <v/>
      </c>
      <c r="V99" s="20" t="str">
        <f>IF(OR(A99="",ISBLANK(C99)),"",EDATE(S99,VLOOKUP(S99,keuzelijsten!$F$3:$I$11,3,1)*12+VLOOKUP(S99,keuzelijsten!$F$3:$I$11,4,1)))</f>
        <v/>
      </c>
      <c r="W99" s="19" t="str">
        <f t="shared" si="25"/>
        <v/>
      </c>
      <c r="X99" s="19" t="str">
        <f t="shared" si="26"/>
        <v/>
      </c>
      <c r="Y99" s="19">
        <f t="shared" si="27"/>
        <v>0</v>
      </c>
      <c r="Z99" s="10" t="str">
        <f t="shared" si="28"/>
        <v xml:space="preserve"> </v>
      </c>
    </row>
    <row r="100" spans="1:26" x14ac:dyDescent="0.45">
      <c r="A100" s="7" t="str">
        <f t="shared" si="16"/>
        <v/>
      </c>
      <c r="B100" s="11"/>
      <c r="C100" s="1"/>
      <c r="D100" s="5"/>
      <c r="E100" s="6"/>
      <c r="F100" s="2"/>
      <c r="G100" s="1"/>
      <c r="H100" s="1"/>
      <c r="I100" s="12"/>
      <c r="J100" s="10" t="str">
        <f t="shared" si="17"/>
        <v/>
      </c>
      <c r="K100" s="10" t="str">
        <f>IF(A100="","",OR(ISBLANK(B100),B100=keuzelijsten!$A$3,B100=keuzelijsten!$A$4)*1)</f>
        <v/>
      </c>
      <c r="L100" s="10" t="str">
        <f t="shared" si="18"/>
        <v/>
      </c>
      <c r="M100" s="10" t="str">
        <f t="shared" si="19"/>
        <v/>
      </c>
      <c r="N100" s="10" t="str">
        <f t="shared" si="20"/>
        <v/>
      </c>
      <c r="O100" s="10" t="str">
        <f t="shared" si="21"/>
        <v/>
      </c>
      <c r="P100" s="10" t="str">
        <f>IF(A100="","",OR(ISBLANK(G100),G100=keuzelijsten!$B$3,G100=keuzelijsten!$B$4,G100=keuzelijsten!$B$5)*1)</f>
        <v/>
      </c>
      <c r="Q100" s="10" t="str">
        <f>IF(A100="","",OR(ISBLANK(H100),H100=keuzelijsten!$D$3,H100=keuzelijsten!$D$4,H100=keuzelijsten!$D$5,H100=keuzelijsten!$D$6,H100=keuzelijsten!$D$7)*1)</f>
        <v/>
      </c>
      <c r="R100" s="20" t="str">
        <f t="shared" si="22"/>
        <v/>
      </c>
      <c r="S100" s="20" t="str">
        <f t="shared" si="23"/>
        <v/>
      </c>
      <c r="T100" s="20" t="str">
        <f t="shared" si="24"/>
        <v/>
      </c>
      <c r="U100" s="20" t="str">
        <f>IF(OR(A100="",ISBLANK(C100)),"",EDATE(R100,VLOOKUP(R100,keuzelijsten!$F$3:$I$11,3,1)*12+VLOOKUP(R100,keuzelijsten!$F$3:$I$11,4,1)))</f>
        <v/>
      </c>
      <c r="V100" s="20" t="str">
        <f>IF(OR(A100="",ISBLANK(C100)),"",EDATE(S100,VLOOKUP(S100,keuzelijsten!$F$3:$I$11,3,1)*12+VLOOKUP(S100,keuzelijsten!$F$3:$I$11,4,1)))</f>
        <v/>
      </c>
      <c r="W100" s="19" t="str">
        <f t="shared" si="25"/>
        <v/>
      </c>
      <c r="X100" s="19" t="str">
        <f t="shared" si="26"/>
        <v/>
      </c>
      <c r="Y100" s="19">
        <f t="shared" si="27"/>
        <v>0</v>
      </c>
      <c r="Z100" s="10" t="str">
        <f t="shared" si="28"/>
        <v xml:space="preserve"> </v>
      </c>
    </row>
    <row r="101" spans="1:26" x14ac:dyDescent="0.45">
      <c r="A101" s="7" t="str">
        <f t="shared" si="16"/>
        <v/>
      </c>
      <c r="B101" s="11"/>
      <c r="C101" s="1"/>
      <c r="D101" s="5"/>
      <c r="E101" s="6"/>
      <c r="F101" s="2"/>
      <c r="G101" s="1"/>
      <c r="H101" s="1"/>
      <c r="I101" s="12"/>
      <c r="J101" s="10" t="str">
        <f t="shared" si="17"/>
        <v/>
      </c>
      <c r="K101" s="10" t="str">
        <f>IF(A101="","",OR(ISBLANK(B101),B101=keuzelijsten!$A$3,B101=keuzelijsten!$A$4)*1)</f>
        <v/>
      </c>
      <c r="L101" s="10" t="str">
        <f t="shared" si="18"/>
        <v/>
      </c>
      <c r="M101" s="10" t="str">
        <f t="shared" si="19"/>
        <v/>
      </c>
      <c r="N101" s="10" t="str">
        <f t="shared" si="20"/>
        <v/>
      </c>
      <c r="O101" s="10" t="str">
        <f t="shared" si="21"/>
        <v/>
      </c>
      <c r="P101" s="10" t="str">
        <f>IF(A101="","",OR(ISBLANK(G101),G101=keuzelijsten!$B$3,G101=keuzelijsten!$B$4,G101=keuzelijsten!$B$5)*1)</f>
        <v/>
      </c>
      <c r="Q101" s="10" t="str">
        <f>IF(A101="","",OR(ISBLANK(H101),H101=keuzelijsten!$D$3,H101=keuzelijsten!$D$4,H101=keuzelijsten!$D$5,H101=keuzelijsten!$D$6,H101=keuzelijsten!$D$7)*1)</f>
        <v/>
      </c>
      <c r="R101" s="20" t="str">
        <f t="shared" si="22"/>
        <v/>
      </c>
      <c r="S101" s="20" t="str">
        <f t="shared" si="23"/>
        <v/>
      </c>
      <c r="T101" s="20" t="str">
        <f t="shared" si="24"/>
        <v/>
      </c>
      <c r="U101" s="20" t="str">
        <f>IF(OR(A101="",ISBLANK(C101)),"",EDATE(R101,VLOOKUP(R101,keuzelijsten!$F$3:$I$11,3,1)*12+VLOOKUP(R101,keuzelijsten!$F$3:$I$11,4,1)))</f>
        <v/>
      </c>
      <c r="V101" s="20" t="str">
        <f>IF(OR(A101="",ISBLANK(C101)),"",EDATE(S101,VLOOKUP(S101,keuzelijsten!$F$3:$I$11,3,1)*12+VLOOKUP(S101,keuzelijsten!$F$3:$I$11,4,1)))</f>
        <v/>
      </c>
      <c r="W101" s="19" t="str">
        <f t="shared" si="25"/>
        <v/>
      </c>
      <c r="X101" s="19" t="str">
        <f t="shared" si="26"/>
        <v/>
      </c>
      <c r="Y101" s="19">
        <f t="shared" si="27"/>
        <v>0</v>
      </c>
      <c r="Z101" s="10" t="str">
        <f t="shared" si="28"/>
        <v xml:space="preserve"> </v>
      </c>
    </row>
    <row r="102" spans="1:26" x14ac:dyDescent="0.45">
      <c r="A102" s="7" t="str">
        <f t="shared" ref="A102:A133" si="29">IF(OR(A101="",A101=$G$2),"",A101+1)</f>
        <v/>
      </c>
      <c r="B102" s="11"/>
      <c r="C102" s="1"/>
      <c r="D102" s="5"/>
      <c r="E102" s="6"/>
      <c r="F102" s="2"/>
      <c r="G102" s="1"/>
      <c r="H102" s="1"/>
      <c r="I102" s="12"/>
      <c r="J102" s="10" t="str">
        <f t="shared" si="17"/>
        <v/>
      </c>
      <c r="K102" s="10" t="str">
        <f>IF(A102="","",OR(ISBLANK(B102),B102=keuzelijsten!$A$3,B102=keuzelijsten!$A$4)*1)</f>
        <v/>
      </c>
      <c r="L102" s="10" t="str">
        <f t="shared" si="18"/>
        <v/>
      </c>
      <c r="M102" s="10" t="str">
        <f t="shared" si="19"/>
        <v/>
      </c>
      <c r="N102" s="10" t="str">
        <f t="shared" si="20"/>
        <v/>
      </c>
      <c r="O102" s="10" t="str">
        <f t="shared" si="21"/>
        <v/>
      </c>
      <c r="P102" s="10" t="str">
        <f>IF(A102="","",OR(ISBLANK(G102),G102=keuzelijsten!$B$3,G102=keuzelijsten!$B$4,G102=keuzelijsten!$B$5)*1)</f>
        <v/>
      </c>
      <c r="Q102" s="10" t="str">
        <f>IF(A102="","",OR(ISBLANK(H102),H102=keuzelijsten!$D$3,H102=keuzelijsten!$D$4,H102=keuzelijsten!$D$5,H102=keuzelijsten!$D$6,H102=keuzelijsten!$D$7)*1)</f>
        <v/>
      </c>
      <c r="R102" s="20" t="str">
        <f t="shared" si="22"/>
        <v/>
      </c>
      <c r="S102" s="20" t="str">
        <f t="shared" si="23"/>
        <v/>
      </c>
      <c r="T102" s="20" t="str">
        <f t="shared" si="24"/>
        <v/>
      </c>
      <c r="U102" s="20" t="str">
        <f>IF(OR(A102="",ISBLANK(C102)),"",EDATE(R102,VLOOKUP(R102,keuzelijsten!$F$3:$I$11,3,1)*12+VLOOKUP(R102,keuzelijsten!$F$3:$I$11,4,1)))</f>
        <v/>
      </c>
      <c r="V102" s="20" t="str">
        <f>IF(OR(A102="",ISBLANK(C102)),"",EDATE(S102,VLOOKUP(S102,keuzelijsten!$F$3:$I$11,3,1)*12+VLOOKUP(S102,keuzelijsten!$F$3:$I$11,4,1)))</f>
        <v/>
      </c>
      <c r="W102" s="19" t="str">
        <f t="shared" si="25"/>
        <v/>
      </c>
      <c r="X102" s="19" t="str">
        <f t="shared" si="26"/>
        <v/>
      </c>
      <c r="Y102" s="19">
        <f t="shared" si="27"/>
        <v>0</v>
      </c>
      <c r="Z102" s="10" t="str">
        <f t="shared" si="28"/>
        <v xml:space="preserve"> </v>
      </c>
    </row>
    <row r="103" spans="1:26" x14ac:dyDescent="0.45">
      <c r="A103" s="7" t="str">
        <f t="shared" si="29"/>
        <v/>
      </c>
      <c r="B103" s="11"/>
      <c r="C103" s="1"/>
      <c r="D103" s="5"/>
      <c r="E103" s="6"/>
      <c r="F103" s="2"/>
      <c r="G103" s="1"/>
      <c r="H103" s="1"/>
      <c r="I103" s="12"/>
      <c r="J103" s="10" t="str">
        <f t="shared" si="17"/>
        <v/>
      </c>
      <c r="K103" s="10" t="str">
        <f>IF(A103="","",OR(ISBLANK(B103),B103=keuzelijsten!$A$3,B103=keuzelijsten!$A$4)*1)</f>
        <v/>
      </c>
      <c r="L103" s="10" t="str">
        <f t="shared" si="18"/>
        <v/>
      </c>
      <c r="M103" s="10" t="str">
        <f t="shared" si="19"/>
        <v/>
      </c>
      <c r="N103" s="10" t="str">
        <f t="shared" si="20"/>
        <v/>
      </c>
      <c r="O103" s="10" t="str">
        <f t="shared" si="21"/>
        <v/>
      </c>
      <c r="P103" s="10" t="str">
        <f>IF(A103="","",OR(ISBLANK(G103),G103=keuzelijsten!$B$3,G103=keuzelijsten!$B$4,G103=keuzelijsten!$B$5)*1)</f>
        <v/>
      </c>
      <c r="Q103" s="10" t="str">
        <f>IF(A103="","",OR(ISBLANK(H103),H103=keuzelijsten!$D$3,H103=keuzelijsten!$D$4,H103=keuzelijsten!$D$5,H103=keuzelijsten!$D$6,H103=keuzelijsten!$D$7)*1)</f>
        <v/>
      </c>
      <c r="R103" s="20" t="str">
        <f t="shared" si="22"/>
        <v/>
      </c>
      <c r="S103" s="20" t="str">
        <f t="shared" si="23"/>
        <v/>
      </c>
      <c r="T103" s="20" t="str">
        <f t="shared" si="24"/>
        <v/>
      </c>
      <c r="U103" s="20" t="str">
        <f>IF(OR(A103="",ISBLANK(C103)),"",EDATE(R103,VLOOKUP(R103,keuzelijsten!$F$3:$I$11,3,1)*12+VLOOKUP(R103,keuzelijsten!$F$3:$I$11,4,1)))</f>
        <v/>
      </c>
      <c r="V103" s="20" t="str">
        <f>IF(OR(A103="",ISBLANK(C103)),"",EDATE(S103,VLOOKUP(S103,keuzelijsten!$F$3:$I$11,3,1)*12+VLOOKUP(S103,keuzelijsten!$F$3:$I$11,4,1)))</f>
        <v/>
      </c>
      <c r="W103" s="19" t="str">
        <f t="shared" si="25"/>
        <v/>
      </c>
      <c r="X103" s="19" t="str">
        <f t="shared" si="26"/>
        <v/>
      </c>
      <c r="Y103" s="19">
        <f t="shared" si="27"/>
        <v>0</v>
      </c>
      <c r="Z103" s="10" t="str">
        <f t="shared" si="28"/>
        <v xml:space="preserve"> </v>
      </c>
    </row>
    <row r="104" spans="1:26" x14ac:dyDescent="0.45">
      <c r="A104" s="7" t="str">
        <f t="shared" si="29"/>
        <v/>
      </c>
      <c r="B104" s="11"/>
      <c r="C104" s="1"/>
      <c r="D104" s="5"/>
      <c r="E104" s="6"/>
      <c r="F104" s="2"/>
      <c r="G104" s="1"/>
      <c r="H104" s="1"/>
      <c r="I104" s="12"/>
      <c r="J104" s="10" t="str">
        <f t="shared" si="17"/>
        <v/>
      </c>
      <c r="K104" s="10" t="str">
        <f>IF(A104="","",OR(ISBLANK(B104),B104=keuzelijsten!$A$3,B104=keuzelijsten!$A$4)*1)</f>
        <v/>
      </c>
      <c r="L104" s="10" t="str">
        <f t="shared" si="18"/>
        <v/>
      </c>
      <c r="M104" s="10" t="str">
        <f t="shared" si="19"/>
        <v/>
      </c>
      <c r="N104" s="10" t="str">
        <f t="shared" si="20"/>
        <v/>
      </c>
      <c r="O104" s="10" t="str">
        <f t="shared" si="21"/>
        <v/>
      </c>
      <c r="P104" s="10" t="str">
        <f>IF(A104="","",OR(ISBLANK(G104),G104=keuzelijsten!$B$3,G104=keuzelijsten!$B$4,G104=keuzelijsten!$B$5)*1)</f>
        <v/>
      </c>
      <c r="Q104" s="10" t="str">
        <f>IF(A104="","",OR(ISBLANK(H104),H104=keuzelijsten!$D$3,H104=keuzelijsten!$D$4,H104=keuzelijsten!$D$5,H104=keuzelijsten!$D$6,H104=keuzelijsten!$D$7)*1)</f>
        <v/>
      </c>
      <c r="R104" s="20" t="str">
        <f t="shared" si="22"/>
        <v/>
      </c>
      <c r="S104" s="20" t="str">
        <f t="shared" si="23"/>
        <v/>
      </c>
      <c r="T104" s="20" t="str">
        <f t="shared" si="24"/>
        <v/>
      </c>
      <c r="U104" s="20" t="str">
        <f>IF(OR(A104="",ISBLANK(C104)),"",EDATE(R104,VLOOKUP(R104,keuzelijsten!$F$3:$I$11,3,1)*12+VLOOKUP(R104,keuzelijsten!$F$3:$I$11,4,1)))</f>
        <v/>
      </c>
      <c r="V104" s="20" t="str">
        <f>IF(OR(A104="",ISBLANK(C104)),"",EDATE(S104,VLOOKUP(S104,keuzelijsten!$F$3:$I$11,3,1)*12+VLOOKUP(S104,keuzelijsten!$F$3:$I$11,4,1)))</f>
        <v/>
      </c>
      <c r="W104" s="19" t="str">
        <f t="shared" si="25"/>
        <v/>
      </c>
      <c r="X104" s="19" t="str">
        <f t="shared" si="26"/>
        <v/>
      </c>
      <c r="Y104" s="19">
        <f t="shared" si="27"/>
        <v>0</v>
      </c>
      <c r="Z104" s="10" t="str">
        <f t="shared" si="28"/>
        <v xml:space="preserve"> </v>
      </c>
    </row>
    <row r="105" spans="1:26" x14ac:dyDescent="0.45">
      <c r="A105" s="7" t="str">
        <f t="shared" si="29"/>
        <v/>
      </c>
      <c r="B105" s="11"/>
      <c r="C105" s="1"/>
      <c r="D105" s="5"/>
      <c r="E105" s="6"/>
      <c r="F105" s="2"/>
      <c r="G105" s="1"/>
      <c r="H105" s="1"/>
      <c r="I105" s="12"/>
      <c r="J105" s="10" t="str">
        <f t="shared" si="17"/>
        <v/>
      </c>
      <c r="K105" s="10" t="str">
        <f>IF(A105="","",OR(ISBLANK(B105),B105=keuzelijsten!$A$3,B105=keuzelijsten!$A$4)*1)</f>
        <v/>
      </c>
      <c r="L105" s="10" t="str">
        <f t="shared" si="18"/>
        <v/>
      </c>
      <c r="M105" s="10" t="str">
        <f t="shared" si="19"/>
        <v/>
      </c>
      <c r="N105" s="10" t="str">
        <f t="shared" si="20"/>
        <v/>
      </c>
      <c r="O105" s="10" t="str">
        <f t="shared" si="21"/>
        <v/>
      </c>
      <c r="P105" s="10" t="str">
        <f>IF(A105="","",OR(ISBLANK(G105),G105=keuzelijsten!$B$3,G105=keuzelijsten!$B$4,G105=keuzelijsten!$B$5)*1)</f>
        <v/>
      </c>
      <c r="Q105" s="10" t="str">
        <f>IF(A105="","",OR(ISBLANK(H105),H105=keuzelijsten!$D$3,H105=keuzelijsten!$D$4,H105=keuzelijsten!$D$5,H105=keuzelijsten!$D$6,H105=keuzelijsten!$D$7)*1)</f>
        <v/>
      </c>
      <c r="R105" s="20" t="str">
        <f t="shared" si="22"/>
        <v/>
      </c>
      <c r="S105" s="20" t="str">
        <f t="shared" si="23"/>
        <v/>
      </c>
      <c r="T105" s="20" t="str">
        <f t="shared" si="24"/>
        <v/>
      </c>
      <c r="U105" s="20" t="str">
        <f>IF(OR(A105="",ISBLANK(C105)),"",EDATE(R105,VLOOKUP(R105,keuzelijsten!$F$3:$I$11,3,1)*12+VLOOKUP(R105,keuzelijsten!$F$3:$I$11,4,1)))</f>
        <v/>
      </c>
      <c r="V105" s="20" t="str">
        <f>IF(OR(A105="",ISBLANK(C105)),"",EDATE(S105,VLOOKUP(S105,keuzelijsten!$F$3:$I$11,3,1)*12+VLOOKUP(S105,keuzelijsten!$F$3:$I$11,4,1)))</f>
        <v/>
      </c>
      <c r="W105" s="19" t="str">
        <f t="shared" si="25"/>
        <v/>
      </c>
      <c r="X105" s="19" t="str">
        <f t="shared" si="26"/>
        <v/>
      </c>
      <c r="Y105" s="19">
        <f t="shared" si="27"/>
        <v>0</v>
      </c>
      <c r="Z105" s="10" t="str">
        <f t="shared" si="28"/>
        <v xml:space="preserve"> </v>
      </c>
    </row>
    <row r="106" spans="1:26" x14ac:dyDescent="0.45">
      <c r="A106" s="7" t="str">
        <f t="shared" si="29"/>
        <v/>
      </c>
      <c r="B106" s="11"/>
      <c r="C106" s="1"/>
      <c r="D106" s="5"/>
      <c r="E106" s="6"/>
      <c r="F106" s="2"/>
      <c r="G106" s="1"/>
      <c r="H106" s="1"/>
      <c r="I106" s="12"/>
      <c r="J106" s="10" t="str">
        <f t="shared" si="17"/>
        <v/>
      </c>
      <c r="K106" s="10" t="str">
        <f>IF(A106="","",OR(ISBLANK(B106),B106=keuzelijsten!$A$3,B106=keuzelijsten!$A$4)*1)</f>
        <v/>
      </c>
      <c r="L106" s="10" t="str">
        <f t="shared" si="18"/>
        <v/>
      </c>
      <c r="M106" s="10" t="str">
        <f t="shared" si="19"/>
        <v/>
      </c>
      <c r="N106" s="10" t="str">
        <f t="shared" si="20"/>
        <v/>
      </c>
      <c r="O106" s="10" t="str">
        <f t="shared" si="21"/>
        <v/>
      </c>
      <c r="P106" s="10" t="str">
        <f>IF(A106="","",OR(ISBLANK(G106),G106=keuzelijsten!$B$3,G106=keuzelijsten!$B$4,G106=keuzelijsten!$B$5)*1)</f>
        <v/>
      </c>
      <c r="Q106" s="10" t="str">
        <f>IF(A106="","",OR(ISBLANK(H106),H106=keuzelijsten!$D$3,H106=keuzelijsten!$D$4,H106=keuzelijsten!$D$5,H106=keuzelijsten!$D$6,H106=keuzelijsten!$D$7)*1)</f>
        <v/>
      </c>
      <c r="R106" s="20" t="str">
        <f t="shared" si="22"/>
        <v/>
      </c>
      <c r="S106" s="20" t="str">
        <f t="shared" si="23"/>
        <v/>
      </c>
      <c r="T106" s="20" t="str">
        <f t="shared" si="24"/>
        <v/>
      </c>
      <c r="U106" s="20" t="str">
        <f>IF(OR(A106="",ISBLANK(C106)),"",EDATE(R106,VLOOKUP(R106,keuzelijsten!$F$3:$I$11,3,1)*12+VLOOKUP(R106,keuzelijsten!$F$3:$I$11,4,1)))</f>
        <v/>
      </c>
      <c r="V106" s="20" t="str">
        <f>IF(OR(A106="",ISBLANK(C106)),"",EDATE(S106,VLOOKUP(S106,keuzelijsten!$F$3:$I$11,3,1)*12+VLOOKUP(S106,keuzelijsten!$F$3:$I$11,4,1)))</f>
        <v/>
      </c>
      <c r="W106" s="19" t="str">
        <f t="shared" si="25"/>
        <v/>
      </c>
      <c r="X106" s="19" t="str">
        <f t="shared" si="26"/>
        <v/>
      </c>
      <c r="Y106" s="19">
        <f t="shared" si="27"/>
        <v>0</v>
      </c>
      <c r="Z106" s="10" t="str">
        <f t="shared" si="28"/>
        <v xml:space="preserve"> </v>
      </c>
    </row>
    <row r="107" spans="1:26" x14ac:dyDescent="0.45">
      <c r="A107" s="7" t="str">
        <f t="shared" si="29"/>
        <v/>
      </c>
      <c r="B107" s="11"/>
      <c r="C107" s="1"/>
      <c r="D107" s="5"/>
      <c r="E107" s="6"/>
      <c r="F107" s="2"/>
      <c r="G107" s="1"/>
      <c r="H107" s="1"/>
      <c r="I107" s="12"/>
      <c r="J107" s="10" t="str">
        <f t="shared" si="17"/>
        <v/>
      </c>
      <c r="K107" s="10" t="str">
        <f>IF(A107="","",OR(ISBLANK(B107),B107=keuzelijsten!$A$3,B107=keuzelijsten!$A$4)*1)</f>
        <v/>
      </c>
      <c r="L107" s="10" t="str">
        <f t="shared" si="18"/>
        <v/>
      </c>
      <c r="M107" s="10" t="str">
        <f t="shared" si="19"/>
        <v/>
      </c>
      <c r="N107" s="10" t="str">
        <f t="shared" si="20"/>
        <v/>
      </c>
      <c r="O107" s="10" t="str">
        <f t="shared" si="21"/>
        <v/>
      </c>
      <c r="P107" s="10" t="str">
        <f>IF(A107="","",OR(ISBLANK(G107),G107=keuzelijsten!$B$3,G107=keuzelijsten!$B$4,G107=keuzelijsten!$B$5)*1)</f>
        <v/>
      </c>
      <c r="Q107" s="10" t="str">
        <f>IF(A107="","",OR(ISBLANK(H107),H107=keuzelijsten!$D$3,H107=keuzelijsten!$D$4,H107=keuzelijsten!$D$5,H107=keuzelijsten!$D$6,H107=keuzelijsten!$D$7)*1)</f>
        <v/>
      </c>
      <c r="R107" s="20" t="str">
        <f t="shared" si="22"/>
        <v/>
      </c>
      <c r="S107" s="20" t="str">
        <f t="shared" si="23"/>
        <v/>
      </c>
      <c r="T107" s="20" t="str">
        <f t="shared" si="24"/>
        <v/>
      </c>
      <c r="U107" s="20" t="str">
        <f>IF(OR(A107="",ISBLANK(C107)),"",EDATE(R107,VLOOKUP(R107,keuzelijsten!$F$3:$I$11,3,1)*12+VLOOKUP(R107,keuzelijsten!$F$3:$I$11,4,1)))</f>
        <v/>
      </c>
      <c r="V107" s="20" t="str">
        <f>IF(OR(A107="",ISBLANK(C107)),"",EDATE(S107,VLOOKUP(S107,keuzelijsten!$F$3:$I$11,3,1)*12+VLOOKUP(S107,keuzelijsten!$F$3:$I$11,4,1)))</f>
        <v/>
      </c>
      <c r="W107" s="19" t="str">
        <f t="shared" si="25"/>
        <v/>
      </c>
      <c r="X107" s="19" t="str">
        <f t="shared" si="26"/>
        <v/>
      </c>
      <c r="Y107" s="19">
        <f t="shared" si="27"/>
        <v>0</v>
      </c>
      <c r="Z107" s="10" t="str">
        <f t="shared" si="28"/>
        <v xml:space="preserve"> </v>
      </c>
    </row>
    <row r="108" spans="1:26" x14ac:dyDescent="0.45">
      <c r="A108" s="7" t="str">
        <f t="shared" si="29"/>
        <v/>
      </c>
      <c r="B108" s="11"/>
      <c r="C108" s="1"/>
      <c r="D108" s="5"/>
      <c r="E108" s="6"/>
      <c r="F108" s="2"/>
      <c r="G108" s="1"/>
      <c r="H108" s="1"/>
      <c r="I108" s="12"/>
      <c r="J108" s="10" t="str">
        <f t="shared" si="17"/>
        <v/>
      </c>
      <c r="K108" s="10" t="str">
        <f>IF(A108="","",OR(ISBLANK(B108),B108=keuzelijsten!$A$3,B108=keuzelijsten!$A$4)*1)</f>
        <v/>
      </c>
      <c r="L108" s="10" t="str">
        <f t="shared" si="18"/>
        <v/>
      </c>
      <c r="M108" s="10" t="str">
        <f t="shared" si="19"/>
        <v/>
      </c>
      <c r="N108" s="10" t="str">
        <f t="shared" si="20"/>
        <v/>
      </c>
      <c r="O108" s="10" t="str">
        <f t="shared" si="21"/>
        <v/>
      </c>
      <c r="P108" s="10" t="str">
        <f>IF(A108="","",OR(ISBLANK(G108),G108=keuzelijsten!$B$3,G108=keuzelijsten!$B$4,G108=keuzelijsten!$B$5)*1)</f>
        <v/>
      </c>
      <c r="Q108" s="10" t="str">
        <f>IF(A108="","",OR(ISBLANK(H108),H108=keuzelijsten!$D$3,H108=keuzelijsten!$D$4,H108=keuzelijsten!$D$5,H108=keuzelijsten!$D$6,H108=keuzelijsten!$D$7)*1)</f>
        <v/>
      </c>
      <c r="R108" s="20" t="str">
        <f t="shared" si="22"/>
        <v/>
      </c>
      <c r="S108" s="20" t="str">
        <f t="shared" si="23"/>
        <v/>
      </c>
      <c r="T108" s="20" t="str">
        <f t="shared" si="24"/>
        <v/>
      </c>
      <c r="U108" s="20" t="str">
        <f>IF(OR(A108="",ISBLANK(C108)),"",EDATE(R108,VLOOKUP(R108,keuzelijsten!$F$3:$I$11,3,1)*12+VLOOKUP(R108,keuzelijsten!$F$3:$I$11,4,1)))</f>
        <v/>
      </c>
      <c r="V108" s="20" t="str">
        <f>IF(OR(A108="",ISBLANK(C108)),"",EDATE(S108,VLOOKUP(S108,keuzelijsten!$F$3:$I$11,3,1)*12+VLOOKUP(S108,keuzelijsten!$F$3:$I$11,4,1)))</f>
        <v/>
      </c>
      <c r="W108" s="19" t="str">
        <f t="shared" si="25"/>
        <v/>
      </c>
      <c r="X108" s="19" t="str">
        <f t="shared" si="26"/>
        <v/>
      </c>
      <c r="Y108" s="19">
        <f t="shared" si="27"/>
        <v>0</v>
      </c>
      <c r="Z108" s="10" t="str">
        <f t="shared" si="28"/>
        <v xml:space="preserve"> </v>
      </c>
    </row>
    <row r="109" spans="1:26" x14ac:dyDescent="0.45">
      <c r="A109" s="7" t="str">
        <f t="shared" si="29"/>
        <v/>
      </c>
      <c r="B109" s="11"/>
      <c r="C109" s="1"/>
      <c r="D109" s="5"/>
      <c r="E109" s="6"/>
      <c r="F109" s="2"/>
      <c r="G109" s="1"/>
      <c r="H109" s="1"/>
      <c r="I109" s="12"/>
      <c r="J109" s="10" t="str">
        <f t="shared" si="17"/>
        <v/>
      </c>
      <c r="K109" s="10" t="str">
        <f>IF(A109="","",OR(ISBLANK(B109),B109=keuzelijsten!$A$3,B109=keuzelijsten!$A$4)*1)</f>
        <v/>
      </c>
      <c r="L109" s="10" t="str">
        <f t="shared" si="18"/>
        <v/>
      </c>
      <c r="M109" s="10" t="str">
        <f t="shared" si="19"/>
        <v/>
      </c>
      <c r="N109" s="10" t="str">
        <f t="shared" si="20"/>
        <v/>
      </c>
      <c r="O109" s="10" t="str">
        <f t="shared" si="21"/>
        <v/>
      </c>
      <c r="P109" s="10" t="str">
        <f>IF(A109="","",OR(ISBLANK(G109),G109=keuzelijsten!$B$3,G109=keuzelijsten!$B$4,G109=keuzelijsten!$B$5)*1)</f>
        <v/>
      </c>
      <c r="Q109" s="10" t="str">
        <f>IF(A109="","",OR(ISBLANK(H109),H109=keuzelijsten!$D$3,H109=keuzelijsten!$D$4,H109=keuzelijsten!$D$5,H109=keuzelijsten!$D$6,H109=keuzelijsten!$D$7)*1)</f>
        <v/>
      </c>
      <c r="R109" s="20" t="str">
        <f t="shared" si="22"/>
        <v/>
      </c>
      <c r="S109" s="20" t="str">
        <f t="shared" si="23"/>
        <v/>
      </c>
      <c r="T109" s="20" t="str">
        <f t="shared" si="24"/>
        <v/>
      </c>
      <c r="U109" s="20" t="str">
        <f>IF(OR(A109="",ISBLANK(C109)),"",EDATE(R109,VLOOKUP(R109,keuzelijsten!$F$3:$I$11,3,1)*12+VLOOKUP(R109,keuzelijsten!$F$3:$I$11,4,1)))</f>
        <v/>
      </c>
      <c r="V109" s="20" t="str">
        <f>IF(OR(A109="",ISBLANK(C109)),"",EDATE(S109,VLOOKUP(S109,keuzelijsten!$F$3:$I$11,3,1)*12+VLOOKUP(S109,keuzelijsten!$F$3:$I$11,4,1)))</f>
        <v/>
      </c>
      <c r="W109" s="19" t="str">
        <f t="shared" si="25"/>
        <v/>
      </c>
      <c r="X109" s="19" t="str">
        <f t="shared" si="26"/>
        <v/>
      </c>
      <c r="Y109" s="19">
        <f t="shared" si="27"/>
        <v>0</v>
      </c>
      <c r="Z109" s="10" t="str">
        <f t="shared" si="28"/>
        <v xml:space="preserve"> </v>
      </c>
    </row>
    <row r="110" spans="1:26" x14ac:dyDescent="0.45">
      <c r="A110" s="7" t="str">
        <f t="shared" si="29"/>
        <v/>
      </c>
      <c r="B110" s="11"/>
      <c r="C110" s="1"/>
      <c r="D110" s="5"/>
      <c r="E110" s="6"/>
      <c r="F110" s="2"/>
      <c r="G110" s="1"/>
      <c r="H110" s="1"/>
      <c r="I110" s="12"/>
      <c r="J110" s="10" t="str">
        <f t="shared" si="17"/>
        <v/>
      </c>
      <c r="K110" s="10" t="str">
        <f>IF(A110="","",OR(ISBLANK(B110),B110=keuzelijsten!$A$3,B110=keuzelijsten!$A$4)*1)</f>
        <v/>
      </c>
      <c r="L110" s="10" t="str">
        <f t="shared" si="18"/>
        <v/>
      </c>
      <c r="M110" s="10" t="str">
        <f t="shared" si="19"/>
        <v/>
      </c>
      <c r="N110" s="10" t="str">
        <f t="shared" si="20"/>
        <v/>
      </c>
      <c r="O110" s="10" t="str">
        <f t="shared" si="21"/>
        <v/>
      </c>
      <c r="P110" s="10" t="str">
        <f>IF(A110="","",OR(ISBLANK(G110),G110=keuzelijsten!$B$3,G110=keuzelijsten!$B$4,G110=keuzelijsten!$B$5)*1)</f>
        <v/>
      </c>
      <c r="Q110" s="10" t="str">
        <f>IF(A110="","",OR(ISBLANK(H110),H110=keuzelijsten!$D$3,H110=keuzelijsten!$D$4,H110=keuzelijsten!$D$5,H110=keuzelijsten!$D$6,H110=keuzelijsten!$D$7)*1)</f>
        <v/>
      </c>
      <c r="R110" s="20" t="str">
        <f t="shared" si="22"/>
        <v/>
      </c>
      <c r="S110" s="20" t="str">
        <f t="shared" si="23"/>
        <v/>
      </c>
      <c r="T110" s="20" t="str">
        <f t="shared" si="24"/>
        <v/>
      </c>
      <c r="U110" s="20" t="str">
        <f>IF(OR(A110="",ISBLANK(C110)),"",EDATE(R110,VLOOKUP(R110,keuzelijsten!$F$3:$I$11,3,1)*12+VLOOKUP(R110,keuzelijsten!$F$3:$I$11,4,1)))</f>
        <v/>
      </c>
      <c r="V110" s="20" t="str">
        <f>IF(OR(A110="",ISBLANK(C110)),"",EDATE(S110,VLOOKUP(S110,keuzelijsten!$F$3:$I$11,3,1)*12+VLOOKUP(S110,keuzelijsten!$F$3:$I$11,4,1)))</f>
        <v/>
      </c>
      <c r="W110" s="19" t="str">
        <f t="shared" si="25"/>
        <v/>
      </c>
      <c r="X110" s="19" t="str">
        <f t="shared" si="26"/>
        <v/>
      </c>
      <c r="Y110" s="19">
        <f t="shared" si="27"/>
        <v>0</v>
      </c>
      <c r="Z110" s="10" t="str">
        <f t="shared" si="28"/>
        <v xml:space="preserve"> </v>
      </c>
    </row>
    <row r="111" spans="1:26" x14ac:dyDescent="0.45">
      <c r="A111" s="7" t="str">
        <f t="shared" si="29"/>
        <v/>
      </c>
      <c r="B111" s="11"/>
      <c r="C111" s="1"/>
      <c r="D111" s="5"/>
      <c r="E111" s="6"/>
      <c r="F111" s="2"/>
      <c r="G111" s="1"/>
      <c r="H111" s="1"/>
      <c r="I111" s="12"/>
      <c r="J111" s="10" t="str">
        <f t="shared" si="17"/>
        <v/>
      </c>
      <c r="K111" s="10" t="str">
        <f>IF(A111="","",OR(ISBLANK(B111),B111=keuzelijsten!$A$3,B111=keuzelijsten!$A$4)*1)</f>
        <v/>
      </c>
      <c r="L111" s="10" t="str">
        <f t="shared" si="18"/>
        <v/>
      </c>
      <c r="M111" s="10" t="str">
        <f t="shared" si="19"/>
        <v/>
      </c>
      <c r="N111" s="10" t="str">
        <f t="shared" si="20"/>
        <v/>
      </c>
      <c r="O111" s="10" t="str">
        <f t="shared" si="21"/>
        <v/>
      </c>
      <c r="P111" s="10" t="str">
        <f>IF(A111="","",OR(ISBLANK(G111),G111=keuzelijsten!$B$3,G111=keuzelijsten!$B$4,G111=keuzelijsten!$B$5)*1)</f>
        <v/>
      </c>
      <c r="Q111" s="10" t="str">
        <f>IF(A111="","",OR(ISBLANK(H111),H111=keuzelijsten!$D$3,H111=keuzelijsten!$D$4,H111=keuzelijsten!$D$5,H111=keuzelijsten!$D$6,H111=keuzelijsten!$D$7)*1)</f>
        <v/>
      </c>
      <c r="R111" s="20" t="str">
        <f t="shared" si="22"/>
        <v/>
      </c>
      <c r="S111" s="20" t="str">
        <f t="shared" si="23"/>
        <v/>
      </c>
      <c r="T111" s="20" t="str">
        <f t="shared" si="24"/>
        <v/>
      </c>
      <c r="U111" s="20" t="str">
        <f>IF(OR(A111="",ISBLANK(C111)),"",EDATE(R111,VLOOKUP(R111,keuzelijsten!$F$3:$I$11,3,1)*12+VLOOKUP(R111,keuzelijsten!$F$3:$I$11,4,1)))</f>
        <v/>
      </c>
      <c r="V111" s="20" t="str">
        <f>IF(OR(A111="",ISBLANK(C111)),"",EDATE(S111,VLOOKUP(S111,keuzelijsten!$F$3:$I$11,3,1)*12+VLOOKUP(S111,keuzelijsten!$F$3:$I$11,4,1)))</f>
        <v/>
      </c>
      <c r="W111" s="19" t="str">
        <f t="shared" si="25"/>
        <v/>
      </c>
      <c r="X111" s="19" t="str">
        <f t="shared" si="26"/>
        <v/>
      </c>
      <c r="Y111" s="19">
        <f t="shared" si="27"/>
        <v>0</v>
      </c>
      <c r="Z111" s="10" t="str">
        <f t="shared" si="28"/>
        <v xml:space="preserve"> </v>
      </c>
    </row>
    <row r="112" spans="1:26" x14ac:dyDescent="0.45">
      <c r="A112" s="7" t="str">
        <f t="shared" si="29"/>
        <v/>
      </c>
      <c r="B112" s="11"/>
      <c r="C112" s="1"/>
      <c r="D112" s="5"/>
      <c r="E112" s="6"/>
      <c r="F112" s="2"/>
      <c r="G112" s="1"/>
      <c r="H112" s="1"/>
      <c r="I112" s="12"/>
      <c r="J112" s="10" t="str">
        <f t="shared" si="17"/>
        <v/>
      </c>
      <c r="K112" s="10" t="str">
        <f>IF(A112="","",OR(ISBLANK(B112),B112=keuzelijsten!$A$3,B112=keuzelijsten!$A$4)*1)</f>
        <v/>
      </c>
      <c r="L112" s="10" t="str">
        <f t="shared" si="18"/>
        <v/>
      </c>
      <c r="M112" s="10" t="str">
        <f t="shared" si="19"/>
        <v/>
      </c>
      <c r="N112" s="10" t="str">
        <f t="shared" si="20"/>
        <v/>
      </c>
      <c r="O112" s="10" t="str">
        <f t="shared" si="21"/>
        <v/>
      </c>
      <c r="P112" s="10" t="str">
        <f>IF(A112="","",OR(ISBLANK(G112),G112=keuzelijsten!$B$3,G112=keuzelijsten!$B$4,G112=keuzelijsten!$B$5)*1)</f>
        <v/>
      </c>
      <c r="Q112" s="10" t="str">
        <f>IF(A112="","",OR(ISBLANK(H112),H112=keuzelijsten!$D$3,H112=keuzelijsten!$D$4,H112=keuzelijsten!$D$5,H112=keuzelijsten!$D$6,H112=keuzelijsten!$D$7)*1)</f>
        <v/>
      </c>
      <c r="R112" s="20" t="str">
        <f t="shared" si="22"/>
        <v/>
      </c>
      <c r="S112" s="20" t="str">
        <f t="shared" si="23"/>
        <v/>
      </c>
      <c r="T112" s="20" t="str">
        <f t="shared" si="24"/>
        <v/>
      </c>
      <c r="U112" s="20" t="str">
        <f>IF(OR(A112="",ISBLANK(C112)),"",EDATE(R112,VLOOKUP(R112,keuzelijsten!$F$3:$I$11,3,1)*12+VLOOKUP(R112,keuzelijsten!$F$3:$I$11,4,1)))</f>
        <v/>
      </c>
      <c r="V112" s="20" t="str">
        <f>IF(OR(A112="",ISBLANK(C112)),"",EDATE(S112,VLOOKUP(S112,keuzelijsten!$F$3:$I$11,3,1)*12+VLOOKUP(S112,keuzelijsten!$F$3:$I$11,4,1)))</f>
        <v/>
      </c>
      <c r="W112" s="19" t="str">
        <f t="shared" si="25"/>
        <v/>
      </c>
      <c r="X112" s="19" t="str">
        <f t="shared" si="26"/>
        <v/>
      </c>
      <c r="Y112" s="19">
        <f t="shared" si="27"/>
        <v>0</v>
      </c>
      <c r="Z112" s="10" t="str">
        <f t="shared" si="28"/>
        <v xml:space="preserve"> </v>
      </c>
    </row>
    <row r="113" spans="1:26" x14ac:dyDescent="0.45">
      <c r="A113" s="7" t="str">
        <f t="shared" si="29"/>
        <v/>
      </c>
      <c r="B113" s="11"/>
      <c r="C113" s="1"/>
      <c r="D113" s="5"/>
      <c r="E113" s="6"/>
      <c r="F113" s="2"/>
      <c r="G113" s="1"/>
      <c r="H113" s="1"/>
      <c r="I113" s="12"/>
      <c r="J113" s="10" t="str">
        <f t="shared" si="17"/>
        <v/>
      </c>
      <c r="K113" s="10" t="str">
        <f>IF(A113="","",OR(ISBLANK(B113),B113=keuzelijsten!$A$3,B113=keuzelijsten!$A$4)*1)</f>
        <v/>
      </c>
      <c r="L113" s="10" t="str">
        <f t="shared" si="18"/>
        <v/>
      </c>
      <c r="M113" s="10" t="str">
        <f t="shared" si="19"/>
        <v/>
      </c>
      <c r="N113" s="10" t="str">
        <f t="shared" si="20"/>
        <v/>
      </c>
      <c r="O113" s="10" t="str">
        <f t="shared" si="21"/>
        <v/>
      </c>
      <c r="P113" s="10" t="str">
        <f>IF(A113="","",OR(ISBLANK(G113),G113=keuzelijsten!$B$3,G113=keuzelijsten!$B$4,G113=keuzelijsten!$B$5)*1)</f>
        <v/>
      </c>
      <c r="Q113" s="10" t="str">
        <f>IF(A113="","",OR(ISBLANK(H113),H113=keuzelijsten!$D$3,H113=keuzelijsten!$D$4,H113=keuzelijsten!$D$5,H113=keuzelijsten!$D$6,H113=keuzelijsten!$D$7)*1)</f>
        <v/>
      </c>
      <c r="R113" s="20" t="str">
        <f t="shared" si="22"/>
        <v/>
      </c>
      <c r="S113" s="20" t="str">
        <f t="shared" si="23"/>
        <v/>
      </c>
      <c r="T113" s="20" t="str">
        <f t="shared" si="24"/>
        <v/>
      </c>
      <c r="U113" s="20" t="str">
        <f>IF(OR(A113="",ISBLANK(C113)),"",EDATE(R113,VLOOKUP(R113,keuzelijsten!$F$3:$I$11,3,1)*12+VLOOKUP(R113,keuzelijsten!$F$3:$I$11,4,1)))</f>
        <v/>
      </c>
      <c r="V113" s="20" t="str">
        <f>IF(OR(A113="",ISBLANK(C113)),"",EDATE(S113,VLOOKUP(S113,keuzelijsten!$F$3:$I$11,3,1)*12+VLOOKUP(S113,keuzelijsten!$F$3:$I$11,4,1)))</f>
        <v/>
      </c>
      <c r="W113" s="19" t="str">
        <f t="shared" si="25"/>
        <v/>
      </c>
      <c r="X113" s="19" t="str">
        <f t="shared" si="26"/>
        <v/>
      </c>
      <c r="Y113" s="19">
        <f t="shared" si="27"/>
        <v>0</v>
      </c>
      <c r="Z113" s="10" t="str">
        <f t="shared" si="28"/>
        <v xml:space="preserve"> </v>
      </c>
    </row>
    <row r="114" spans="1:26" x14ac:dyDescent="0.45">
      <c r="A114" s="7" t="str">
        <f t="shared" si="29"/>
        <v/>
      </c>
      <c r="B114" s="11"/>
      <c r="C114" s="1"/>
      <c r="D114" s="5"/>
      <c r="E114" s="6"/>
      <c r="F114" s="2"/>
      <c r="G114" s="1"/>
      <c r="H114" s="1"/>
      <c r="I114" s="12"/>
      <c r="J114" s="10" t="str">
        <f t="shared" si="17"/>
        <v/>
      </c>
      <c r="K114" s="10" t="str">
        <f>IF(A114="","",OR(ISBLANK(B114),B114=keuzelijsten!$A$3,B114=keuzelijsten!$A$4)*1)</f>
        <v/>
      </c>
      <c r="L114" s="10" t="str">
        <f t="shared" si="18"/>
        <v/>
      </c>
      <c r="M114" s="10" t="str">
        <f t="shared" si="19"/>
        <v/>
      </c>
      <c r="N114" s="10" t="str">
        <f t="shared" si="20"/>
        <v/>
      </c>
      <c r="O114" s="10" t="str">
        <f t="shared" si="21"/>
        <v/>
      </c>
      <c r="P114" s="10" t="str">
        <f>IF(A114="","",OR(ISBLANK(G114),G114=keuzelijsten!$B$3,G114=keuzelijsten!$B$4,G114=keuzelijsten!$B$5)*1)</f>
        <v/>
      </c>
      <c r="Q114" s="10" t="str">
        <f>IF(A114="","",OR(ISBLANK(H114),H114=keuzelijsten!$D$3,H114=keuzelijsten!$D$4,H114=keuzelijsten!$D$5,H114=keuzelijsten!$D$6,H114=keuzelijsten!$D$7)*1)</f>
        <v/>
      </c>
      <c r="R114" s="20" t="str">
        <f t="shared" si="22"/>
        <v/>
      </c>
      <c r="S114" s="20" t="str">
        <f t="shared" si="23"/>
        <v/>
      </c>
      <c r="T114" s="20" t="str">
        <f t="shared" si="24"/>
        <v/>
      </c>
      <c r="U114" s="20" t="str">
        <f>IF(OR(A114="",ISBLANK(C114)),"",EDATE(R114,VLOOKUP(R114,keuzelijsten!$F$3:$I$11,3,1)*12+VLOOKUP(R114,keuzelijsten!$F$3:$I$11,4,1)))</f>
        <v/>
      </c>
      <c r="V114" s="20" t="str">
        <f>IF(OR(A114="",ISBLANK(C114)),"",EDATE(S114,VLOOKUP(S114,keuzelijsten!$F$3:$I$11,3,1)*12+VLOOKUP(S114,keuzelijsten!$F$3:$I$11,4,1)))</f>
        <v/>
      </c>
      <c r="W114" s="19" t="str">
        <f t="shared" si="25"/>
        <v/>
      </c>
      <c r="X114" s="19" t="str">
        <f t="shared" si="26"/>
        <v/>
      </c>
      <c r="Y114" s="19">
        <f t="shared" si="27"/>
        <v>0</v>
      </c>
      <c r="Z114" s="10" t="str">
        <f t="shared" si="28"/>
        <v xml:space="preserve"> </v>
      </c>
    </row>
    <row r="115" spans="1:26" x14ac:dyDescent="0.45">
      <c r="A115" s="7" t="str">
        <f t="shared" si="29"/>
        <v/>
      </c>
      <c r="B115" s="11"/>
      <c r="C115" s="1"/>
      <c r="D115" s="5"/>
      <c r="E115" s="6"/>
      <c r="F115" s="2"/>
      <c r="G115" s="1"/>
      <c r="H115" s="1"/>
      <c r="I115" s="12"/>
      <c r="J115" s="10" t="str">
        <f t="shared" si="17"/>
        <v/>
      </c>
      <c r="K115" s="10" t="str">
        <f>IF(A115="","",OR(ISBLANK(B115),B115=keuzelijsten!$A$3,B115=keuzelijsten!$A$4)*1)</f>
        <v/>
      </c>
      <c r="L115" s="10" t="str">
        <f t="shared" si="18"/>
        <v/>
      </c>
      <c r="M115" s="10" t="str">
        <f t="shared" si="19"/>
        <v/>
      </c>
      <c r="N115" s="10" t="str">
        <f t="shared" si="20"/>
        <v/>
      </c>
      <c r="O115" s="10" t="str">
        <f t="shared" si="21"/>
        <v/>
      </c>
      <c r="P115" s="10" t="str">
        <f>IF(A115="","",OR(ISBLANK(G115),G115=keuzelijsten!$B$3,G115=keuzelijsten!$B$4,G115=keuzelijsten!$B$5)*1)</f>
        <v/>
      </c>
      <c r="Q115" s="10" t="str">
        <f>IF(A115="","",OR(ISBLANK(H115),H115=keuzelijsten!$D$3,H115=keuzelijsten!$D$4,H115=keuzelijsten!$D$5,H115=keuzelijsten!$D$6,H115=keuzelijsten!$D$7)*1)</f>
        <v/>
      </c>
      <c r="R115" s="20" t="str">
        <f t="shared" si="22"/>
        <v/>
      </c>
      <c r="S115" s="20" t="str">
        <f t="shared" si="23"/>
        <v/>
      </c>
      <c r="T115" s="20" t="str">
        <f t="shared" si="24"/>
        <v/>
      </c>
      <c r="U115" s="20" t="str">
        <f>IF(OR(A115="",ISBLANK(C115)),"",EDATE(R115,VLOOKUP(R115,keuzelijsten!$F$3:$I$11,3,1)*12+VLOOKUP(R115,keuzelijsten!$F$3:$I$11,4,1)))</f>
        <v/>
      </c>
      <c r="V115" s="20" t="str">
        <f>IF(OR(A115="",ISBLANK(C115)),"",EDATE(S115,VLOOKUP(S115,keuzelijsten!$F$3:$I$11,3,1)*12+VLOOKUP(S115,keuzelijsten!$F$3:$I$11,4,1)))</f>
        <v/>
      </c>
      <c r="W115" s="19" t="str">
        <f t="shared" si="25"/>
        <v/>
      </c>
      <c r="X115" s="19" t="str">
        <f t="shared" si="26"/>
        <v/>
      </c>
      <c r="Y115" s="19">
        <f t="shared" si="27"/>
        <v>0</v>
      </c>
      <c r="Z115" s="10" t="str">
        <f t="shared" si="28"/>
        <v xml:space="preserve"> </v>
      </c>
    </row>
    <row r="116" spans="1:26" x14ac:dyDescent="0.45">
      <c r="A116" s="7" t="str">
        <f t="shared" si="29"/>
        <v/>
      </c>
      <c r="B116" s="11"/>
      <c r="C116" s="1"/>
      <c r="D116" s="5"/>
      <c r="E116" s="6"/>
      <c r="F116" s="2"/>
      <c r="G116" s="1"/>
      <c r="H116" s="1"/>
      <c r="I116" s="12"/>
      <c r="J116" s="10" t="str">
        <f t="shared" si="17"/>
        <v/>
      </c>
      <c r="K116" s="10" t="str">
        <f>IF(A116="","",OR(ISBLANK(B116),B116=keuzelijsten!$A$3,B116=keuzelijsten!$A$4)*1)</f>
        <v/>
      </c>
      <c r="L116" s="10" t="str">
        <f t="shared" si="18"/>
        <v/>
      </c>
      <c r="M116" s="10" t="str">
        <f t="shared" si="19"/>
        <v/>
      </c>
      <c r="N116" s="10" t="str">
        <f t="shared" si="20"/>
        <v/>
      </c>
      <c r="O116" s="10" t="str">
        <f t="shared" si="21"/>
        <v/>
      </c>
      <c r="P116" s="10" t="str">
        <f>IF(A116="","",OR(ISBLANK(G116),G116=keuzelijsten!$B$3,G116=keuzelijsten!$B$4,G116=keuzelijsten!$B$5)*1)</f>
        <v/>
      </c>
      <c r="Q116" s="10" t="str">
        <f>IF(A116="","",OR(ISBLANK(H116),H116=keuzelijsten!$D$3,H116=keuzelijsten!$D$4,H116=keuzelijsten!$D$5,H116=keuzelijsten!$D$6,H116=keuzelijsten!$D$7)*1)</f>
        <v/>
      </c>
      <c r="R116" s="20" t="str">
        <f t="shared" si="22"/>
        <v/>
      </c>
      <c r="S116" s="20" t="str">
        <f t="shared" si="23"/>
        <v/>
      </c>
      <c r="T116" s="20" t="str">
        <f t="shared" si="24"/>
        <v/>
      </c>
      <c r="U116" s="20" t="str">
        <f>IF(OR(A116="",ISBLANK(C116)),"",EDATE(R116,VLOOKUP(R116,keuzelijsten!$F$3:$I$11,3,1)*12+VLOOKUP(R116,keuzelijsten!$F$3:$I$11,4,1)))</f>
        <v/>
      </c>
      <c r="V116" s="20" t="str">
        <f>IF(OR(A116="",ISBLANK(C116)),"",EDATE(S116,VLOOKUP(S116,keuzelijsten!$F$3:$I$11,3,1)*12+VLOOKUP(S116,keuzelijsten!$F$3:$I$11,4,1)))</f>
        <v/>
      </c>
      <c r="W116" s="19" t="str">
        <f t="shared" si="25"/>
        <v/>
      </c>
      <c r="X116" s="19" t="str">
        <f t="shared" si="26"/>
        <v/>
      </c>
      <c r="Y116" s="19">
        <f t="shared" si="27"/>
        <v>0</v>
      </c>
      <c r="Z116" s="10" t="str">
        <f t="shared" si="28"/>
        <v xml:space="preserve"> </v>
      </c>
    </row>
    <row r="117" spans="1:26" x14ac:dyDescent="0.45">
      <c r="A117" s="7" t="str">
        <f t="shared" si="29"/>
        <v/>
      </c>
      <c r="B117" s="11"/>
      <c r="C117" s="1"/>
      <c r="D117" s="5"/>
      <c r="E117" s="6"/>
      <c r="F117" s="2"/>
      <c r="G117" s="1"/>
      <c r="H117" s="1"/>
      <c r="I117" s="12"/>
      <c r="J117" s="10" t="str">
        <f t="shared" si="17"/>
        <v/>
      </c>
      <c r="K117" s="10" t="str">
        <f>IF(A117="","",OR(ISBLANK(B117),B117=keuzelijsten!$A$3,B117=keuzelijsten!$A$4)*1)</f>
        <v/>
      </c>
      <c r="L117" s="10" t="str">
        <f t="shared" si="18"/>
        <v/>
      </c>
      <c r="M117" s="10" t="str">
        <f t="shared" si="19"/>
        <v/>
      </c>
      <c r="N117" s="10" t="str">
        <f t="shared" si="20"/>
        <v/>
      </c>
      <c r="O117" s="10" t="str">
        <f t="shared" si="21"/>
        <v/>
      </c>
      <c r="P117" s="10" t="str">
        <f>IF(A117="","",OR(ISBLANK(G117),G117=keuzelijsten!$B$3,G117=keuzelijsten!$B$4,G117=keuzelijsten!$B$5)*1)</f>
        <v/>
      </c>
      <c r="Q117" s="10" t="str">
        <f>IF(A117="","",OR(ISBLANK(H117),H117=keuzelijsten!$D$3,H117=keuzelijsten!$D$4,H117=keuzelijsten!$D$5,H117=keuzelijsten!$D$6,H117=keuzelijsten!$D$7)*1)</f>
        <v/>
      </c>
      <c r="R117" s="20" t="str">
        <f t="shared" si="22"/>
        <v/>
      </c>
      <c r="S117" s="20" t="str">
        <f t="shared" si="23"/>
        <v/>
      </c>
      <c r="T117" s="20" t="str">
        <f t="shared" si="24"/>
        <v/>
      </c>
      <c r="U117" s="20" t="str">
        <f>IF(OR(A117="",ISBLANK(C117)),"",EDATE(R117,VLOOKUP(R117,keuzelijsten!$F$3:$I$11,3,1)*12+VLOOKUP(R117,keuzelijsten!$F$3:$I$11,4,1)))</f>
        <v/>
      </c>
      <c r="V117" s="20" t="str">
        <f>IF(OR(A117="",ISBLANK(C117)),"",EDATE(S117,VLOOKUP(S117,keuzelijsten!$F$3:$I$11,3,1)*12+VLOOKUP(S117,keuzelijsten!$F$3:$I$11,4,1)))</f>
        <v/>
      </c>
      <c r="W117" s="19" t="str">
        <f t="shared" si="25"/>
        <v/>
      </c>
      <c r="X117" s="19" t="str">
        <f t="shared" si="26"/>
        <v/>
      </c>
      <c r="Y117" s="19">
        <f t="shared" si="27"/>
        <v>0</v>
      </c>
      <c r="Z117" s="10" t="str">
        <f t="shared" si="28"/>
        <v xml:space="preserve"> </v>
      </c>
    </row>
    <row r="118" spans="1:26" x14ac:dyDescent="0.45">
      <c r="A118" s="7" t="str">
        <f t="shared" si="29"/>
        <v/>
      </c>
      <c r="B118" s="11"/>
      <c r="C118" s="1"/>
      <c r="D118" s="5"/>
      <c r="E118" s="6"/>
      <c r="F118" s="2"/>
      <c r="G118" s="1"/>
      <c r="H118" s="1"/>
      <c r="I118" s="12"/>
      <c r="J118" s="10" t="str">
        <f t="shared" si="17"/>
        <v/>
      </c>
      <c r="K118" s="10" t="str">
        <f>IF(A118="","",OR(ISBLANK(B118),B118=keuzelijsten!$A$3,B118=keuzelijsten!$A$4)*1)</f>
        <v/>
      </c>
      <c r="L118" s="10" t="str">
        <f t="shared" si="18"/>
        <v/>
      </c>
      <c r="M118" s="10" t="str">
        <f t="shared" si="19"/>
        <v/>
      </c>
      <c r="N118" s="10" t="str">
        <f t="shared" si="20"/>
        <v/>
      </c>
      <c r="O118" s="10" t="str">
        <f t="shared" si="21"/>
        <v/>
      </c>
      <c r="P118" s="10" t="str">
        <f>IF(A118="","",OR(ISBLANK(G118),G118=keuzelijsten!$B$3,G118=keuzelijsten!$B$4,G118=keuzelijsten!$B$5)*1)</f>
        <v/>
      </c>
      <c r="Q118" s="10" t="str">
        <f>IF(A118="","",OR(ISBLANK(H118),H118=keuzelijsten!$D$3,H118=keuzelijsten!$D$4,H118=keuzelijsten!$D$5,H118=keuzelijsten!$D$6,H118=keuzelijsten!$D$7)*1)</f>
        <v/>
      </c>
      <c r="R118" s="20" t="str">
        <f t="shared" si="22"/>
        <v/>
      </c>
      <c r="S118" s="20" t="str">
        <f t="shared" si="23"/>
        <v/>
      </c>
      <c r="T118" s="20" t="str">
        <f t="shared" si="24"/>
        <v/>
      </c>
      <c r="U118" s="20" t="str">
        <f>IF(OR(A118="",ISBLANK(C118)),"",EDATE(R118,VLOOKUP(R118,keuzelijsten!$F$3:$I$11,3,1)*12+VLOOKUP(R118,keuzelijsten!$F$3:$I$11,4,1)))</f>
        <v/>
      </c>
      <c r="V118" s="20" t="str">
        <f>IF(OR(A118="",ISBLANK(C118)),"",EDATE(S118,VLOOKUP(S118,keuzelijsten!$F$3:$I$11,3,1)*12+VLOOKUP(S118,keuzelijsten!$F$3:$I$11,4,1)))</f>
        <v/>
      </c>
      <c r="W118" s="19" t="str">
        <f t="shared" si="25"/>
        <v/>
      </c>
      <c r="X118" s="19" t="str">
        <f t="shared" si="26"/>
        <v/>
      </c>
      <c r="Y118" s="19">
        <f t="shared" si="27"/>
        <v>0</v>
      </c>
      <c r="Z118" s="10" t="str">
        <f t="shared" si="28"/>
        <v xml:space="preserve"> </v>
      </c>
    </row>
    <row r="119" spans="1:26" x14ac:dyDescent="0.45">
      <c r="A119" s="7" t="str">
        <f t="shared" si="29"/>
        <v/>
      </c>
      <c r="B119" s="11"/>
      <c r="C119" s="1"/>
      <c r="D119" s="5"/>
      <c r="E119" s="6"/>
      <c r="F119" s="2"/>
      <c r="G119" s="1"/>
      <c r="H119" s="1"/>
      <c r="I119" s="12"/>
      <c r="J119" s="10" t="str">
        <f t="shared" si="17"/>
        <v/>
      </c>
      <c r="K119" s="10" t="str">
        <f>IF(A119="","",OR(ISBLANK(B119),B119=keuzelijsten!$A$3,B119=keuzelijsten!$A$4)*1)</f>
        <v/>
      </c>
      <c r="L119" s="10" t="str">
        <f t="shared" si="18"/>
        <v/>
      </c>
      <c r="M119" s="10" t="str">
        <f t="shared" si="19"/>
        <v/>
      </c>
      <c r="N119" s="10" t="str">
        <f t="shared" si="20"/>
        <v/>
      </c>
      <c r="O119" s="10" t="str">
        <f t="shared" si="21"/>
        <v/>
      </c>
      <c r="P119" s="10" t="str">
        <f>IF(A119="","",OR(ISBLANK(G119),G119=keuzelijsten!$B$3,G119=keuzelijsten!$B$4,G119=keuzelijsten!$B$5)*1)</f>
        <v/>
      </c>
      <c r="Q119" s="10" t="str">
        <f>IF(A119="","",OR(ISBLANK(H119),H119=keuzelijsten!$D$3,H119=keuzelijsten!$D$4,H119=keuzelijsten!$D$5,H119=keuzelijsten!$D$6,H119=keuzelijsten!$D$7)*1)</f>
        <v/>
      </c>
      <c r="R119" s="20" t="str">
        <f t="shared" si="22"/>
        <v/>
      </c>
      <c r="S119" s="20" t="str">
        <f t="shared" si="23"/>
        <v/>
      </c>
      <c r="T119" s="20" t="str">
        <f t="shared" si="24"/>
        <v/>
      </c>
      <c r="U119" s="20" t="str">
        <f>IF(OR(A119="",ISBLANK(C119)),"",EDATE(R119,VLOOKUP(R119,keuzelijsten!$F$3:$I$11,3,1)*12+VLOOKUP(R119,keuzelijsten!$F$3:$I$11,4,1)))</f>
        <v/>
      </c>
      <c r="V119" s="20" t="str">
        <f>IF(OR(A119="",ISBLANK(C119)),"",EDATE(S119,VLOOKUP(S119,keuzelijsten!$F$3:$I$11,3,1)*12+VLOOKUP(S119,keuzelijsten!$F$3:$I$11,4,1)))</f>
        <v/>
      </c>
      <c r="W119" s="19" t="str">
        <f t="shared" si="25"/>
        <v/>
      </c>
      <c r="X119" s="19" t="str">
        <f t="shared" si="26"/>
        <v/>
      </c>
      <c r="Y119" s="19">
        <f t="shared" si="27"/>
        <v>0</v>
      </c>
      <c r="Z119" s="10" t="str">
        <f t="shared" si="28"/>
        <v xml:space="preserve"> </v>
      </c>
    </row>
    <row r="120" spans="1:26" x14ac:dyDescent="0.45">
      <c r="A120" s="7" t="str">
        <f t="shared" si="29"/>
        <v/>
      </c>
      <c r="B120" s="11"/>
      <c r="C120" s="1"/>
      <c r="D120" s="5"/>
      <c r="E120" s="6"/>
      <c r="F120" s="2"/>
      <c r="G120" s="1"/>
      <c r="H120" s="1"/>
      <c r="I120" s="12"/>
      <c r="J120" s="10" t="str">
        <f t="shared" si="17"/>
        <v/>
      </c>
      <c r="K120" s="10" t="str">
        <f>IF(A120="","",OR(ISBLANK(B120),B120=keuzelijsten!$A$3,B120=keuzelijsten!$A$4)*1)</f>
        <v/>
      </c>
      <c r="L120" s="10" t="str">
        <f t="shared" si="18"/>
        <v/>
      </c>
      <c r="M120" s="10" t="str">
        <f t="shared" si="19"/>
        <v/>
      </c>
      <c r="N120" s="10" t="str">
        <f t="shared" si="20"/>
        <v/>
      </c>
      <c r="O120" s="10" t="str">
        <f t="shared" si="21"/>
        <v/>
      </c>
      <c r="P120" s="10" t="str">
        <f>IF(A120="","",OR(ISBLANK(G120),G120=keuzelijsten!$B$3,G120=keuzelijsten!$B$4,G120=keuzelijsten!$B$5)*1)</f>
        <v/>
      </c>
      <c r="Q120" s="10" t="str">
        <f>IF(A120="","",OR(ISBLANK(H120),H120=keuzelijsten!$D$3,H120=keuzelijsten!$D$4,H120=keuzelijsten!$D$5,H120=keuzelijsten!$D$6,H120=keuzelijsten!$D$7)*1)</f>
        <v/>
      </c>
      <c r="R120" s="20" t="str">
        <f t="shared" si="22"/>
        <v/>
      </c>
      <c r="S120" s="20" t="str">
        <f t="shared" si="23"/>
        <v/>
      </c>
      <c r="T120" s="20" t="str">
        <f t="shared" si="24"/>
        <v/>
      </c>
      <c r="U120" s="20" t="str">
        <f>IF(OR(A120="",ISBLANK(C120)),"",EDATE(R120,VLOOKUP(R120,keuzelijsten!$F$3:$I$11,3,1)*12+VLOOKUP(R120,keuzelijsten!$F$3:$I$11,4,1)))</f>
        <v/>
      </c>
      <c r="V120" s="20" t="str">
        <f>IF(OR(A120="",ISBLANK(C120)),"",EDATE(S120,VLOOKUP(S120,keuzelijsten!$F$3:$I$11,3,1)*12+VLOOKUP(S120,keuzelijsten!$F$3:$I$11,4,1)))</f>
        <v/>
      </c>
      <c r="W120" s="19" t="str">
        <f t="shared" si="25"/>
        <v/>
      </c>
      <c r="X120" s="19" t="str">
        <f t="shared" si="26"/>
        <v/>
      </c>
      <c r="Y120" s="19">
        <f t="shared" si="27"/>
        <v>0</v>
      </c>
      <c r="Z120" s="10" t="str">
        <f t="shared" si="28"/>
        <v xml:space="preserve"> </v>
      </c>
    </row>
    <row r="121" spans="1:26" x14ac:dyDescent="0.45">
      <c r="A121" s="7" t="str">
        <f t="shared" si="29"/>
        <v/>
      </c>
      <c r="B121" s="11"/>
      <c r="C121" s="1"/>
      <c r="D121" s="5"/>
      <c r="E121" s="6"/>
      <c r="F121" s="2"/>
      <c r="G121" s="1"/>
      <c r="H121" s="1"/>
      <c r="I121" s="12"/>
      <c r="J121" s="10" t="str">
        <f t="shared" si="17"/>
        <v/>
      </c>
      <c r="K121" s="10" t="str">
        <f>IF(A121="","",OR(ISBLANK(B121),B121=keuzelijsten!$A$3,B121=keuzelijsten!$A$4)*1)</f>
        <v/>
      </c>
      <c r="L121" s="10" t="str">
        <f t="shared" si="18"/>
        <v/>
      </c>
      <c r="M121" s="10" t="str">
        <f t="shared" si="19"/>
        <v/>
      </c>
      <c r="N121" s="10" t="str">
        <f t="shared" si="20"/>
        <v/>
      </c>
      <c r="O121" s="10" t="str">
        <f t="shared" si="21"/>
        <v/>
      </c>
      <c r="P121" s="10" t="str">
        <f>IF(A121="","",OR(ISBLANK(G121),G121=keuzelijsten!$B$3,G121=keuzelijsten!$B$4,G121=keuzelijsten!$B$5)*1)</f>
        <v/>
      </c>
      <c r="Q121" s="10" t="str">
        <f>IF(A121="","",OR(ISBLANK(H121),H121=keuzelijsten!$D$3,H121=keuzelijsten!$D$4,H121=keuzelijsten!$D$5,H121=keuzelijsten!$D$6,H121=keuzelijsten!$D$7)*1)</f>
        <v/>
      </c>
      <c r="R121" s="20" t="str">
        <f t="shared" si="22"/>
        <v/>
      </c>
      <c r="S121" s="20" t="str">
        <f t="shared" si="23"/>
        <v/>
      </c>
      <c r="T121" s="20" t="str">
        <f t="shared" si="24"/>
        <v/>
      </c>
      <c r="U121" s="20" t="str">
        <f>IF(OR(A121="",ISBLANK(C121)),"",EDATE(R121,VLOOKUP(R121,keuzelijsten!$F$3:$I$11,3,1)*12+VLOOKUP(R121,keuzelijsten!$F$3:$I$11,4,1)))</f>
        <v/>
      </c>
      <c r="V121" s="20" t="str">
        <f>IF(OR(A121="",ISBLANK(C121)),"",EDATE(S121,VLOOKUP(S121,keuzelijsten!$F$3:$I$11,3,1)*12+VLOOKUP(S121,keuzelijsten!$F$3:$I$11,4,1)))</f>
        <v/>
      </c>
      <c r="W121" s="19" t="str">
        <f t="shared" si="25"/>
        <v/>
      </c>
      <c r="X121" s="19" t="str">
        <f t="shared" si="26"/>
        <v/>
      </c>
      <c r="Y121" s="19">
        <f t="shared" si="27"/>
        <v>0</v>
      </c>
      <c r="Z121" s="10" t="str">
        <f t="shared" si="28"/>
        <v xml:space="preserve"> </v>
      </c>
    </row>
    <row r="122" spans="1:26" x14ac:dyDescent="0.45">
      <c r="A122" s="7" t="str">
        <f t="shared" si="29"/>
        <v/>
      </c>
      <c r="B122" s="11"/>
      <c r="C122" s="1"/>
      <c r="D122" s="5"/>
      <c r="E122" s="6"/>
      <c r="F122" s="2"/>
      <c r="G122" s="1"/>
      <c r="H122" s="1"/>
      <c r="I122" s="12"/>
      <c r="J122" s="10" t="str">
        <f t="shared" si="17"/>
        <v/>
      </c>
      <c r="K122" s="10" t="str">
        <f>IF(A122="","",OR(ISBLANK(B122),B122=keuzelijsten!$A$3,B122=keuzelijsten!$A$4)*1)</f>
        <v/>
      </c>
      <c r="L122" s="10" t="str">
        <f t="shared" si="18"/>
        <v/>
      </c>
      <c r="M122" s="10" t="str">
        <f t="shared" si="19"/>
        <v/>
      </c>
      <c r="N122" s="10" t="str">
        <f t="shared" si="20"/>
        <v/>
      </c>
      <c r="O122" s="10" t="str">
        <f t="shared" si="21"/>
        <v/>
      </c>
      <c r="P122" s="10" t="str">
        <f>IF(A122="","",OR(ISBLANK(G122),G122=keuzelijsten!$B$3,G122=keuzelijsten!$B$4,G122=keuzelijsten!$B$5)*1)</f>
        <v/>
      </c>
      <c r="Q122" s="10" t="str">
        <f>IF(A122="","",OR(ISBLANK(H122),H122=keuzelijsten!$D$3,H122=keuzelijsten!$D$4,H122=keuzelijsten!$D$5,H122=keuzelijsten!$D$6,H122=keuzelijsten!$D$7)*1)</f>
        <v/>
      </c>
      <c r="R122" s="20" t="str">
        <f t="shared" si="22"/>
        <v/>
      </c>
      <c r="S122" s="20" t="str">
        <f t="shared" si="23"/>
        <v/>
      </c>
      <c r="T122" s="20" t="str">
        <f t="shared" si="24"/>
        <v/>
      </c>
      <c r="U122" s="20" t="str">
        <f>IF(OR(A122="",ISBLANK(C122)),"",EDATE(R122,VLOOKUP(R122,keuzelijsten!$F$3:$I$11,3,1)*12+VLOOKUP(R122,keuzelijsten!$F$3:$I$11,4,1)))</f>
        <v/>
      </c>
      <c r="V122" s="20" t="str">
        <f>IF(OR(A122="",ISBLANK(C122)),"",EDATE(S122,VLOOKUP(S122,keuzelijsten!$F$3:$I$11,3,1)*12+VLOOKUP(S122,keuzelijsten!$F$3:$I$11,4,1)))</f>
        <v/>
      </c>
      <c r="W122" s="19" t="str">
        <f t="shared" si="25"/>
        <v/>
      </c>
      <c r="X122" s="19" t="str">
        <f t="shared" si="26"/>
        <v/>
      </c>
      <c r="Y122" s="19">
        <f t="shared" si="27"/>
        <v>0</v>
      </c>
      <c r="Z122" s="10" t="str">
        <f t="shared" si="28"/>
        <v xml:space="preserve"> </v>
      </c>
    </row>
    <row r="123" spans="1:26" x14ac:dyDescent="0.45">
      <c r="A123" s="7" t="str">
        <f t="shared" si="29"/>
        <v/>
      </c>
      <c r="B123" s="11"/>
      <c r="C123" s="1"/>
      <c r="D123" s="5"/>
      <c r="E123" s="6"/>
      <c r="F123" s="2"/>
      <c r="G123" s="1"/>
      <c r="H123" s="1"/>
      <c r="I123" s="12"/>
      <c r="J123" s="10" t="str">
        <f t="shared" si="17"/>
        <v/>
      </c>
      <c r="K123" s="10" t="str">
        <f>IF(A123="","",OR(ISBLANK(B123),B123=keuzelijsten!$A$3,B123=keuzelijsten!$A$4)*1)</f>
        <v/>
      </c>
      <c r="L123" s="10" t="str">
        <f t="shared" si="18"/>
        <v/>
      </c>
      <c r="M123" s="10" t="str">
        <f t="shared" si="19"/>
        <v/>
      </c>
      <c r="N123" s="10" t="str">
        <f t="shared" si="20"/>
        <v/>
      </c>
      <c r="O123" s="10" t="str">
        <f t="shared" si="21"/>
        <v/>
      </c>
      <c r="P123" s="10" t="str">
        <f>IF(A123="","",OR(ISBLANK(G123),G123=keuzelijsten!$B$3,G123=keuzelijsten!$B$4,G123=keuzelijsten!$B$5)*1)</f>
        <v/>
      </c>
      <c r="Q123" s="10" t="str">
        <f>IF(A123="","",OR(ISBLANK(H123),H123=keuzelijsten!$D$3,H123=keuzelijsten!$D$4,H123=keuzelijsten!$D$5,H123=keuzelijsten!$D$6,H123=keuzelijsten!$D$7)*1)</f>
        <v/>
      </c>
      <c r="R123" s="20" t="str">
        <f t="shared" si="22"/>
        <v/>
      </c>
      <c r="S123" s="20" t="str">
        <f t="shared" si="23"/>
        <v/>
      </c>
      <c r="T123" s="20" t="str">
        <f t="shared" si="24"/>
        <v/>
      </c>
      <c r="U123" s="20" t="str">
        <f>IF(OR(A123="",ISBLANK(C123)),"",EDATE(R123,VLOOKUP(R123,keuzelijsten!$F$3:$I$11,3,1)*12+VLOOKUP(R123,keuzelijsten!$F$3:$I$11,4,1)))</f>
        <v/>
      </c>
      <c r="V123" s="20" t="str">
        <f>IF(OR(A123="",ISBLANK(C123)),"",EDATE(S123,VLOOKUP(S123,keuzelijsten!$F$3:$I$11,3,1)*12+VLOOKUP(S123,keuzelijsten!$F$3:$I$11,4,1)))</f>
        <v/>
      </c>
      <c r="W123" s="19" t="str">
        <f t="shared" si="25"/>
        <v/>
      </c>
      <c r="X123" s="19" t="str">
        <f t="shared" si="26"/>
        <v/>
      </c>
      <c r="Y123" s="19">
        <f t="shared" si="27"/>
        <v>0</v>
      </c>
      <c r="Z123" s="10" t="str">
        <f t="shared" si="28"/>
        <v xml:space="preserve"> </v>
      </c>
    </row>
    <row r="124" spans="1:26" x14ac:dyDescent="0.45">
      <c r="A124" s="7" t="str">
        <f t="shared" si="29"/>
        <v/>
      </c>
      <c r="B124" s="11"/>
      <c r="C124" s="1"/>
      <c r="D124" s="5"/>
      <c r="E124" s="6"/>
      <c r="F124" s="2"/>
      <c r="G124" s="1"/>
      <c r="H124" s="1"/>
      <c r="I124" s="12"/>
      <c r="J124" s="10" t="str">
        <f t="shared" si="17"/>
        <v/>
      </c>
      <c r="K124" s="10" t="str">
        <f>IF(A124="","",OR(ISBLANK(B124),B124=keuzelijsten!$A$3,B124=keuzelijsten!$A$4)*1)</f>
        <v/>
      </c>
      <c r="L124" s="10" t="str">
        <f t="shared" si="18"/>
        <v/>
      </c>
      <c r="M124" s="10" t="str">
        <f t="shared" si="19"/>
        <v/>
      </c>
      <c r="N124" s="10" t="str">
        <f t="shared" si="20"/>
        <v/>
      </c>
      <c r="O124" s="10" t="str">
        <f t="shared" si="21"/>
        <v/>
      </c>
      <c r="P124" s="10" t="str">
        <f>IF(A124="","",OR(ISBLANK(G124),G124=keuzelijsten!$B$3,G124=keuzelijsten!$B$4,G124=keuzelijsten!$B$5)*1)</f>
        <v/>
      </c>
      <c r="Q124" s="10" t="str">
        <f>IF(A124="","",OR(ISBLANK(H124),H124=keuzelijsten!$D$3,H124=keuzelijsten!$D$4,H124=keuzelijsten!$D$5,H124=keuzelijsten!$D$6,H124=keuzelijsten!$D$7)*1)</f>
        <v/>
      </c>
      <c r="R124" s="20" t="str">
        <f t="shared" si="22"/>
        <v/>
      </c>
      <c r="S124" s="20" t="str">
        <f t="shared" si="23"/>
        <v/>
      </c>
      <c r="T124" s="20" t="str">
        <f t="shared" si="24"/>
        <v/>
      </c>
      <c r="U124" s="20" t="str">
        <f>IF(OR(A124="",ISBLANK(C124)),"",EDATE(R124,VLOOKUP(R124,keuzelijsten!$F$3:$I$11,3,1)*12+VLOOKUP(R124,keuzelijsten!$F$3:$I$11,4,1)))</f>
        <v/>
      </c>
      <c r="V124" s="20" t="str">
        <f>IF(OR(A124="",ISBLANK(C124)),"",EDATE(S124,VLOOKUP(S124,keuzelijsten!$F$3:$I$11,3,1)*12+VLOOKUP(S124,keuzelijsten!$F$3:$I$11,4,1)))</f>
        <v/>
      </c>
      <c r="W124" s="19" t="str">
        <f t="shared" si="25"/>
        <v/>
      </c>
      <c r="X124" s="19" t="str">
        <f t="shared" si="26"/>
        <v/>
      </c>
      <c r="Y124" s="19">
        <f t="shared" si="27"/>
        <v>0</v>
      </c>
      <c r="Z124" s="10" t="str">
        <f t="shared" si="28"/>
        <v xml:space="preserve"> </v>
      </c>
    </row>
    <row r="125" spans="1:26" x14ac:dyDescent="0.45">
      <c r="A125" s="7" t="str">
        <f t="shared" si="29"/>
        <v/>
      </c>
      <c r="B125" s="11"/>
      <c r="C125" s="1"/>
      <c r="D125" s="5"/>
      <c r="E125" s="6"/>
      <c r="F125" s="2"/>
      <c r="G125" s="1"/>
      <c r="H125" s="1"/>
      <c r="I125" s="12"/>
      <c r="J125" s="10" t="str">
        <f t="shared" si="17"/>
        <v/>
      </c>
      <c r="K125" s="10" t="str">
        <f>IF(A125="","",OR(ISBLANK(B125),B125=keuzelijsten!$A$3,B125=keuzelijsten!$A$4)*1)</f>
        <v/>
      </c>
      <c r="L125" s="10" t="str">
        <f t="shared" si="18"/>
        <v/>
      </c>
      <c r="M125" s="10" t="str">
        <f t="shared" si="19"/>
        <v/>
      </c>
      <c r="N125" s="10" t="str">
        <f t="shared" si="20"/>
        <v/>
      </c>
      <c r="O125" s="10" t="str">
        <f t="shared" si="21"/>
        <v/>
      </c>
      <c r="P125" s="10" t="str">
        <f>IF(A125="","",OR(ISBLANK(G125),G125=keuzelijsten!$B$3,G125=keuzelijsten!$B$4,G125=keuzelijsten!$B$5)*1)</f>
        <v/>
      </c>
      <c r="Q125" s="10" t="str">
        <f>IF(A125="","",OR(ISBLANK(H125),H125=keuzelijsten!$D$3,H125=keuzelijsten!$D$4,H125=keuzelijsten!$D$5,H125=keuzelijsten!$D$6,H125=keuzelijsten!$D$7)*1)</f>
        <v/>
      </c>
      <c r="R125" s="20" t="str">
        <f t="shared" si="22"/>
        <v/>
      </c>
      <c r="S125" s="20" t="str">
        <f t="shared" si="23"/>
        <v/>
      </c>
      <c r="T125" s="20" t="str">
        <f t="shared" si="24"/>
        <v/>
      </c>
      <c r="U125" s="20" t="str">
        <f>IF(OR(A125="",ISBLANK(C125)),"",EDATE(R125,VLOOKUP(R125,keuzelijsten!$F$3:$I$11,3,1)*12+VLOOKUP(R125,keuzelijsten!$F$3:$I$11,4,1)))</f>
        <v/>
      </c>
      <c r="V125" s="20" t="str">
        <f>IF(OR(A125="",ISBLANK(C125)),"",EDATE(S125,VLOOKUP(S125,keuzelijsten!$F$3:$I$11,3,1)*12+VLOOKUP(S125,keuzelijsten!$F$3:$I$11,4,1)))</f>
        <v/>
      </c>
      <c r="W125" s="19" t="str">
        <f t="shared" si="25"/>
        <v/>
      </c>
      <c r="X125" s="19" t="str">
        <f t="shared" si="26"/>
        <v/>
      </c>
      <c r="Y125" s="19">
        <f t="shared" si="27"/>
        <v>0</v>
      </c>
      <c r="Z125" s="10" t="str">
        <f t="shared" si="28"/>
        <v xml:space="preserve"> </v>
      </c>
    </row>
    <row r="126" spans="1:26" x14ac:dyDescent="0.45">
      <c r="A126" s="7" t="str">
        <f t="shared" si="29"/>
        <v/>
      </c>
      <c r="B126" s="11"/>
      <c r="C126" s="1"/>
      <c r="D126" s="5"/>
      <c r="E126" s="6"/>
      <c r="F126" s="2"/>
      <c r="G126" s="1"/>
      <c r="H126" s="1"/>
      <c r="I126" s="12"/>
      <c r="J126" s="10" t="str">
        <f t="shared" si="17"/>
        <v/>
      </c>
      <c r="K126" s="10" t="str">
        <f>IF(A126="","",OR(ISBLANK(B126),B126=keuzelijsten!$A$3,B126=keuzelijsten!$A$4)*1)</f>
        <v/>
      </c>
      <c r="L126" s="10" t="str">
        <f t="shared" si="18"/>
        <v/>
      </c>
      <c r="M126" s="10" t="str">
        <f t="shared" si="19"/>
        <v/>
      </c>
      <c r="N126" s="10" t="str">
        <f t="shared" si="20"/>
        <v/>
      </c>
      <c r="O126" s="10" t="str">
        <f t="shared" si="21"/>
        <v/>
      </c>
      <c r="P126" s="10" t="str">
        <f>IF(A126="","",OR(ISBLANK(G126),G126=keuzelijsten!$B$3,G126=keuzelijsten!$B$4,G126=keuzelijsten!$B$5)*1)</f>
        <v/>
      </c>
      <c r="Q126" s="10" t="str">
        <f>IF(A126="","",OR(ISBLANK(H126),H126=keuzelijsten!$D$3,H126=keuzelijsten!$D$4,H126=keuzelijsten!$D$5,H126=keuzelijsten!$D$6,H126=keuzelijsten!$D$7)*1)</f>
        <v/>
      </c>
      <c r="R126" s="20" t="str">
        <f t="shared" si="22"/>
        <v/>
      </c>
      <c r="S126" s="20" t="str">
        <f t="shared" si="23"/>
        <v/>
      </c>
      <c r="T126" s="20" t="str">
        <f t="shared" si="24"/>
        <v/>
      </c>
      <c r="U126" s="20" t="str">
        <f>IF(OR(A126="",ISBLANK(C126)),"",EDATE(R126,VLOOKUP(R126,keuzelijsten!$F$3:$I$11,3,1)*12+VLOOKUP(R126,keuzelijsten!$F$3:$I$11,4,1)))</f>
        <v/>
      </c>
      <c r="V126" s="20" t="str">
        <f>IF(OR(A126="",ISBLANK(C126)),"",EDATE(S126,VLOOKUP(S126,keuzelijsten!$F$3:$I$11,3,1)*12+VLOOKUP(S126,keuzelijsten!$F$3:$I$11,4,1)))</f>
        <v/>
      </c>
      <c r="W126" s="19" t="str">
        <f t="shared" si="25"/>
        <v/>
      </c>
      <c r="X126" s="19" t="str">
        <f t="shared" si="26"/>
        <v/>
      </c>
      <c r="Y126" s="19">
        <f t="shared" si="27"/>
        <v>0</v>
      </c>
      <c r="Z126" s="10" t="str">
        <f t="shared" si="28"/>
        <v xml:space="preserve"> </v>
      </c>
    </row>
    <row r="127" spans="1:26" x14ac:dyDescent="0.45">
      <c r="A127" s="7" t="str">
        <f t="shared" si="29"/>
        <v/>
      </c>
      <c r="B127" s="11"/>
      <c r="C127" s="1"/>
      <c r="D127" s="5"/>
      <c r="E127" s="6"/>
      <c r="F127" s="2"/>
      <c r="G127" s="1"/>
      <c r="H127" s="1"/>
      <c r="I127" s="12"/>
      <c r="J127" s="10" t="str">
        <f t="shared" si="17"/>
        <v/>
      </c>
      <c r="K127" s="10" t="str">
        <f>IF(A127="","",OR(ISBLANK(B127),B127=keuzelijsten!$A$3,B127=keuzelijsten!$A$4)*1)</f>
        <v/>
      </c>
      <c r="L127" s="10" t="str">
        <f t="shared" si="18"/>
        <v/>
      </c>
      <c r="M127" s="10" t="str">
        <f t="shared" si="19"/>
        <v/>
      </c>
      <c r="N127" s="10" t="str">
        <f t="shared" si="20"/>
        <v/>
      </c>
      <c r="O127" s="10" t="str">
        <f t="shared" si="21"/>
        <v/>
      </c>
      <c r="P127" s="10" t="str">
        <f>IF(A127="","",OR(ISBLANK(G127),G127=keuzelijsten!$B$3,G127=keuzelijsten!$B$4,G127=keuzelijsten!$B$5)*1)</f>
        <v/>
      </c>
      <c r="Q127" s="10" t="str">
        <f>IF(A127="","",OR(ISBLANK(H127),H127=keuzelijsten!$D$3,H127=keuzelijsten!$D$4,H127=keuzelijsten!$D$5,H127=keuzelijsten!$D$6,H127=keuzelijsten!$D$7)*1)</f>
        <v/>
      </c>
      <c r="R127" s="20" t="str">
        <f t="shared" si="22"/>
        <v/>
      </c>
      <c r="S127" s="20" t="str">
        <f t="shared" si="23"/>
        <v/>
      </c>
      <c r="T127" s="20" t="str">
        <f t="shared" si="24"/>
        <v/>
      </c>
      <c r="U127" s="20" t="str">
        <f>IF(OR(A127="",ISBLANK(C127)),"",EDATE(R127,VLOOKUP(R127,keuzelijsten!$F$3:$I$11,3,1)*12+VLOOKUP(R127,keuzelijsten!$F$3:$I$11,4,1)))</f>
        <v/>
      </c>
      <c r="V127" s="20" t="str">
        <f>IF(OR(A127="",ISBLANK(C127)),"",EDATE(S127,VLOOKUP(S127,keuzelijsten!$F$3:$I$11,3,1)*12+VLOOKUP(S127,keuzelijsten!$F$3:$I$11,4,1)))</f>
        <v/>
      </c>
      <c r="W127" s="19" t="str">
        <f t="shared" si="25"/>
        <v/>
      </c>
      <c r="X127" s="19" t="str">
        <f t="shared" si="26"/>
        <v/>
      </c>
      <c r="Y127" s="19">
        <f t="shared" si="27"/>
        <v>0</v>
      </c>
      <c r="Z127" s="10" t="str">
        <f t="shared" si="28"/>
        <v xml:space="preserve"> </v>
      </c>
    </row>
    <row r="128" spans="1:26" x14ac:dyDescent="0.45">
      <c r="A128" s="7" t="str">
        <f t="shared" si="29"/>
        <v/>
      </c>
      <c r="B128" s="11"/>
      <c r="C128" s="1"/>
      <c r="D128" s="5"/>
      <c r="E128" s="6"/>
      <c r="F128" s="2"/>
      <c r="G128" s="1"/>
      <c r="H128" s="1"/>
      <c r="I128" s="12"/>
      <c r="J128" s="10" t="str">
        <f t="shared" si="17"/>
        <v/>
      </c>
      <c r="K128" s="10" t="str">
        <f>IF(A128="","",OR(ISBLANK(B128),B128=keuzelijsten!$A$3,B128=keuzelijsten!$A$4)*1)</f>
        <v/>
      </c>
      <c r="L128" s="10" t="str">
        <f t="shared" si="18"/>
        <v/>
      </c>
      <c r="M128" s="10" t="str">
        <f t="shared" si="19"/>
        <v/>
      </c>
      <c r="N128" s="10" t="str">
        <f t="shared" si="20"/>
        <v/>
      </c>
      <c r="O128" s="10" t="str">
        <f t="shared" si="21"/>
        <v/>
      </c>
      <c r="P128" s="10" t="str">
        <f>IF(A128="","",OR(ISBLANK(G128),G128=keuzelijsten!$B$3,G128=keuzelijsten!$B$4,G128=keuzelijsten!$B$5)*1)</f>
        <v/>
      </c>
      <c r="Q128" s="10" t="str">
        <f>IF(A128="","",OR(ISBLANK(H128),H128=keuzelijsten!$D$3,H128=keuzelijsten!$D$4,H128=keuzelijsten!$D$5,H128=keuzelijsten!$D$6,H128=keuzelijsten!$D$7)*1)</f>
        <v/>
      </c>
      <c r="R128" s="20" t="str">
        <f t="shared" si="22"/>
        <v/>
      </c>
      <c r="S128" s="20" t="str">
        <f t="shared" si="23"/>
        <v/>
      </c>
      <c r="T128" s="20" t="str">
        <f t="shared" si="24"/>
        <v/>
      </c>
      <c r="U128" s="20" t="str">
        <f>IF(OR(A128="",ISBLANK(C128)),"",EDATE(R128,VLOOKUP(R128,keuzelijsten!$F$3:$I$11,3,1)*12+VLOOKUP(R128,keuzelijsten!$F$3:$I$11,4,1)))</f>
        <v/>
      </c>
      <c r="V128" s="20" t="str">
        <f>IF(OR(A128="",ISBLANK(C128)),"",EDATE(S128,VLOOKUP(S128,keuzelijsten!$F$3:$I$11,3,1)*12+VLOOKUP(S128,keuzelijsten!$F$3:$I$11,4,1)))</f>
        <v/>
      </c>
      <c r="W128" s="19" t="str">
        <f t="shared" si="25"/>
        <v/>
      </c>
      <c r="X128" s="19" t="str">
        <f t="shared" si="26"/>
        <v/>
      </c>
      <c r="Y128" s="19">
        <f t="shared" si="27"/>
        <v>0</v>
      </c>
      <c r="Z128" s="10" t="str">
        <f t="shared" si="28"/>
        <v xml:space="preserve"> </v>
      </c>
    </row>
    <row r="129" spans="1:26" x14ac:dyDescent="0.45">
      <c r="A129" s="7" t="str">
        <f t="shared" si="29"/>
        <v/>
      </c>
      <c r="B129" s="11"/>
      <c r="C129" s="1"/>
      <c r="D129" s="5"/>
      <c r="E129" s="6"/>
      <c r="F129" s="2"/>
      <c r="G129" s="1"/>
      <c r="H129" s="1"/>
      <c r="I129" s="12"/>
      <c r="J129" s="10" t="str">
        <f t="shared" si="17"/>
        <v/>
      </c>
      <c r="K129" s="10" t="str">
        <f>IF(A129="","",OR(ISBLANK(B129),B129=keuzelijsten!$A$3,B129=keuzelijsten!$A$4)*1)</f>
        <v/>
      </c>
      <c r="L129" s="10" t="str">
        <f t="shared" si="18"/>
        <v/>
      </c>
      <c r="M129" s="10" t="str">
        <f t="shared" si="19"/>
        <v/>
      </c>
      <c r="N129" s="10" t="str">
        <f t="shared" si="20"/>
        <v/>
      </c>
      <c r="O129" s="10" t="str">
        <f t="shared" si="21"/>
        <v/>
      </c>
      <c r="P129" s="10" t="str">
        <f>IF(A129="","",OR(ISBLANK(G129),G129=keuzelijsten!$B$3,G129=keuzelijsten!$B$4,G129=keuzelijsten!$B$5)*1)</f>
        <v/>
      </c>
      <c r="Q129" s="10" t="str">
        <f>IF(A129="","",OR(ISBLANK(H129),H129=keuzelijsten!$D$3,H129=keuzelijsten!$D$4,H129=keuzelijsten!$D$5,H129=keuzelijsten!$D$6,H129=keuzelijsten!$D$7)*1)</f>
        <v/>
      </c>
      <c r="R129" s="20" t="str">
        <f t="shared" si="22"/>
        <v/>
      </c>
      <c r="S129" s="20" t="str">
        <f t="shared" si="23"/>
        <v/>
      </c>
      <c r="T129" s="20" t="str">
        <f t="shared" si="24"/>
        <v/>
      </c>
      <c r="U129" s="20" t="str">
        <f>IF(OR(A129="",ISBLANK(C129)),"",EDATE(R129,VLOOKUP(R129,keuzelijsten!$F$3:$I$11,3,1)*12+VLOOKUP(R129,keuzelijsten!$F$3:$I$11,4,1)))</f>
        <v/>
      </c>
      <c r="V129" s="20" t="str">
        <f>IF(OR(A129="",ISBLANK(C129)),"",EDATE(S129,VLOOKUP(S129,keuzelijsten!$F$3:$I$11,3,1)*12+VLOOKUP(S129,keuzelijsten!$F$3:$I$11,4,1)))</f>
        <v/>
      </c>
      <c r="W129" s="19" t="str">
        <f t="shared" si="25"/>
        <v/>
      </c>
      <c r="X129" s="19" t="str">
        <f t="shared" si="26"/>
        <v/>
      </c>
      <c r="Y129" s="19">
        <f t="shared" si="27"/>
        <v>0</v>
      </c>
      <c r="Z129" s="10" t="str">
        <f t="shared" si="28"/>
        <v xml:space="preserve"> </v>
      </c>
    </row>
    <row r="130" spans="1:26" x14ac:dyDescent="0.45">
      <c r="A130" s="7" t="str">
        <f t="shared" si="29"/>
        <v/>
      </c>
      <c r="B130" s="11"/>
      <c r="C130" s="1"/>
      <c r="D130" s="5"/>
      <c r="E130" s="6"/>
      <c r="F130" s="2"/>
      <c r="G130" s="1"/>
      <c r="H130" s="1"/>
      <c r="I130" s="12"/>
      <c r="J130" s="10" t="str">
        <f t="shared" si="17"/>
        <v/>
      </c>
      <c r="K130" s="10" t="str">
        <f>IF(A130="","",OR(ISBLANK(B130),B130=keuzelijsten!$A$3,B130=keuzelijsten!$A$4)*1)</f>
        <v/>
      </c>
      <c r="L130" s="10" t="str">
        <f t="shared" si="18"/>
        <v/>
      </c>
      <c r="M130" s="10" t="str">
        <f t="shared" si="19"/>
        <v/>
      </c>
      <c r="N130" s="10" t="str">
        <f t="shared" si="20"/>
        <v/>
      </c>
      <c r="O130" s="10" t="str">
        <f t="shared" si="21"/>
        <v/>
      </c>
      <c r="P130" s="10" t="str">
        <f>IF(A130="","",OR(ISBLANK(G130),G130=keuzelijsten!$B$3,G130=keuzelijsten!$B$4,G130=keuzelijsten!$B$5)*1)</f>
        <v/>
      </c>
      <c r="Q130" s="10" t="str">
        <f>IF(A130="","",OR(ISBLANK(H130),H130=keuzelijsten!$D$3,H130=keuzelijsten!$D$4,H130=keuzelijsten!$D$5,H130=keuzelijsten!$D$6,H130=keuzelijsten!$D$7)*1)</f>
        <v/>
      </c>
      <c r="R130" s="20" t="str">
        <f t="shared" si="22"/>
        <v/>
      </c>
      <c r="S130" s="20" t="str">
        <f t="shared" si="23"/>
        <v/>
      </c>
      <c r="T130" s="20" t="str">
        <f t="shared" si="24"/>
        <v/>
      </c>
      <c r="U130" s="20" t="str">
        <f>IF(OR(A130="",ISBLANK(C130)),"",EDATE(R130,VLOOKUP(R130,keuzelijsten!$F$3:$I$11,3,1)*12+VLOOKUP(R130,keuzelijsten!$F$3:$I$11,4,1)))</f>
        <v/>
      </c>
      <c r="V130" s="20" t="str">
        <f>IF(OR(A130="",ISBLANK(C130)),"",EDATE(S130,VLOOKUP(S130,keuzelijsten!$F$3:$I$11,3,1)*12+VLOOKUP(S130,keuzelijsten!$F$3:$I$11,4,1)))</f>
        <v/>
      </c>
      <c r="W130" s="19" t="str">
        <f t="shared" si="25"/>
        <v/>
      </c>
      <c r="X130" s="19" t="str">
        <f t="shared" si="26"/>
        <v/>
      </c>
      <c r="Y130" s="19">
        <f t="shared" si="27"/>
        <v>0</v>
      </c>
      <c r="Z130" s="10" t="str">
        <f t="shared" si="28"/>
        <v xml:space="preserve"> </v>
      </c>
    </row>
    <row r="131" spans="1:26" x14ac:dyDescent="0.45">
      <c r="A131" s="7" t="str">
        <f t="shared" si="29"/>
        <v/>
      </c>
      <c r="B131" s="11"/>
      <c r="C131" s="1"/>
      <c r="D131" s="5"/>
      <c r="E131" s="6"/>
      <c r="F131" s="2"/>
      <c r="G131" s="1"/>
      <c r="H131" s="1"/>
      <c r="I131" s="12"/>
      <c r="J131" s="10" t="str">
        <f t="shared" si="17"/>
        <v/>
      </c>
      <c r="K131" s="10" t="str">
        <f>IF(A131="","",OR(ISBLANK(B131),B131=keuzelijsten!$A$3,B131=keuzelijsten!$A$4)*1)</f>
        <v/>
      </c>
      <c r="L131" s="10" t="str">
        <f t="shared" si="18"/>
        <v/>
      </c>
      <c r="M131" s="10" t="str">
        <f t="shared" si="19"/>
        <v/>
      </c>
      <c r="N131" s="10" t="str">
        <f t="shared" si="20"/>
        <v/>
      </c>
      <c r="O131" s="10" t="str">
        <f t="shared" si="21"/>
        <v/>
      </c>
      <c r="P131" s="10" t="str">
        <f>IF(A131="","",OR(ISBLANK(G131),G131=keuzelijsten!$B$3,G131=keuzelijsten!$B$4,G131=keuzelijsten!$B$5)*1)</f>
        <v/>
      </c>
      <c r="Q131" s="10" t="str">
        <f>IF(A131="","",OR(ISBLANK(H131),H131=keuzelijsten!$D$3,H131=keuzelijsten!$D$4,H131=keuzelijsten!$D$5,H131=keuzelijsten!$D$6,H131=keuzelijsten!$D$7)*1)</f>
        <v/>
      </c>
      <c r="R131" s="20" t="str">
        <f t="shared" si="22"/>
        <v/>
      </c>
      <c r="S131" s="20" t="str">
        <f t="shared" si="23"/>
        <v/>
      </c>
      <c r="T131" s="20" t="str">
        <f t="shared" si="24"/>
        <v/>
      </c>
      <c r="U131" s="20" t="str">
        <f>IF(OR(A131="",ISBLANK(C131)),"",EDATE(R131,VLOOKUP(R131,keuzelijsten!$F$3:$I$11,3,1)*12+VLOOKUP(R131,keuzelijsten!$F$3:$I$11,4,1)))</f>
        <v/>
      </c>
      <c r="V131" s="20" t="str">
        <f>IF(OR(A131="",ISBLANK(C131)),"",EDATE(S131,VLOOKUP(S131,keuzelijsten!$F$3:$I$11,3,1)*12+VLOOKUP(S131,keuzelijsten!$F$3:$I$11,4,1)))</f>
        <v/>
      </c>
      <c r="W131" s="19" t="str">
        <f t="shared" si="25"/>
        <v/>
      </c>
      <c r="X131" s="19" t="str">
        <f t="shared" si="26"/>
        <v/>
      </c>
      <c r="Y131" s="19">
        <f t="shared" si="27"/>
        <v>0</v>
      </c>
      <c r="Z131" s="10" t="str">
        <f t="shared" si="28"/>
        <v xml:space="preserve"> </v>
      </c>
    </row>
    <row r="132" spans="1:26" x14ac:dyDescent="0.45">
      <c r="A132" s="7" t="str">
        <f t="shared" si="29"/>
        <v/>
      </c>
      <c r="B132" s="11"/>
      <c r="C132" s="1"/>
      <c r="D132" s="5"/>
      <c r="E132" s="6"/>
      <c r="F132" s="2"/>
      <c r="G132" s="1"/>
      <c r="H132" s="1"/>
      <c r="I132" s="12"/>
      <c r="J132" s="10" t="str">
        <f t="shared" si="17"/>
        <v/>
      </c>
      <c r="K132" s="10" t="str">
        <f>IF(A132="","",OR(ISBLANK(B132),B132=keuzelijsten!$A$3,B132=keuzelijsten!$A$4)*1)</f>
        <v/>
      </c>
      <c r="L132" s="10" t="str">
        <f t="shared" si="18"/>
        <v/>
      </c>
      <c r="M132" s="10" t="str">
        <f t="shared" si="19"/>
        <v/>
      </c>
      <c r="N132" s="10" t="str">
        <f t="shared" si="20"/>
        <v/>
      </c>
      <c r="O132" s="10" t="str">
        <f t="shared" si="21"/>
        <v/>
      </c>
      <c r="P132" s="10" t="str">
        <f>IF(A132="","",OR(ISBLANK(G132),G132=keuzelijsten!$B$3,G132=keuzelijsten!$B$4,G132=keuzelijsten!$B$5)*1)</f>
        <v/>
      </c>
      <c r="Q132" s="10" t="str">
        <f>IF(A132="","",OR(ISBLANK(H132),H132=keuzelijsten!$D$3,H132=keuzelijsten!$D$4,H132=keuzelijsten!$D$5,H132=keuzelijsten!$D$6,H132=keuzelijsten!$D$7)*1)</f>
        <v/>
      </c>
      <c r="R132" s="20" t="str">
        <f t="shared" si="22"/>
        <v/>
      </c>
      <c r="S132" s="20" t="str">
        <f t="shared" si="23"/>
        <v/>
      </c>
      <c r="T132" s="20" t="str">
        <f t="shared" si="24"/>
        <v/>
      </c>
      <c r="U132" s="20" t="str">
        <f>IF(OR(A132="",ISBLANK(C132)),"",EDATE(R132,VLOOKUP(R132,keuzelijsten!$F$3:$I$11,3,1)*12+VLOOKUP(R132,keuzelijsten!$F$3:$I$11,4,1)))</f>
        <v/>
      </c>
      <c r="V132" s="20" t="str">
        <f>IF(OR(A132="",ISBLANK(C132)),"",EDATE(S132,VLOOKUP(S132,keuzelijsten!$F$3:$I$11,3,1)*12+VLOOKUP(S132,keuzelijsten!$F$3:$I$11,4,1)))</f>
        <v/>
      </c>
      <c r="W132" s="19" t="str">
        <f t="shared" si="25"/>
        <v/>
      </c>
      <c r="X132" s="19" t="str">
        <f t="shared" si="26"/>
        <v/>
      </c>
      <c r="Y132" s="19">
        <f t="shared" si="27"/>
        <v>0</v>
      </c>
      <c r="Z132" s="10" t="str">
        <f t="shared" si="28"/>
        <v xml:space="preserve"> </v>
      </c>
    </row>
    <row r="133" spans="1:26" x14ac:dyDescent="0.45">
      <c r="A133" s="7" t="str">
        <f t="shared" si="29"/>
        <v/>
      </c>
      <c r="B133" s="11"/>
      <c r="C133" s="1"/>
      <c r="D133" s="5"/>
      <c r="E133" s="6"/>
      <c r="F133" s="2"/>
      <c r="G133" s="1"/>
      <c r="H133" s="1"/>
      <c r="I133" s="12"/>
      <c r="J133" s="10" t="str">
        <f t="shared" si="17"/>
        <v/>
      </c>
      <c r="K133" s="10" t="str">
        <f>IF(A133="","",OR(ISBLANK(B133),B133=keuzelijsten!$A$3,B133=keuzelijsten!$A$4)*1)</f>
        <v/>
      </c>
      <c r="L133" s="10" t="str">
        <f t="shared" si="18"/>
        <v/>
      </c>
      <c r="M133" s="10" t="str">
        <f t="shared" si="19"/>
        <v/>
      </c>
      <c r="N133" s="10" t="str">
        <f t="shared" si="20"/>
        <v/>
      </c>
      <c r="O133" s="10" t="str">
        <f t="shared" si="21"/>
        <v/>
      </c>
      <c r="P133" s="10" t="str">
        <f>IF(A133="","",OR(ISBLANK(G133),G133=keuzelijsten!$B$3,G133=keuzelijsten!$B$4,G133=keuzelijsten!$B$5)*1)</f>
        <v/>
      </c>
      <c r="Q133" s="10" t="str">
        <f>IF(A133="","",OR(ISBLANK(H133),H133=keuzelijsten!$D$3,H133=keuzelijsten!$D$4,H133=keuzelijsten!$D$5,H133=keuzelijsten!$D$6,H133=keuzelijsten!$D$7)*1)</f>
        <v/>
      </c>
      <c r="R133" s="20" t="str">
        <f t="shared" si="22"/>
        <v/>
      </c>
      <c r="S133" s="20" t="str">
        <f t="shared" si="23"/>
        <v/>
      </c>
      <c r="T133" s="20" t="str">
        <f t="shared" si="24"/>
        <v/>
      </c>
      <c r="U133" s="20" t="str">
        <f>IF(OR(A133="",ISBLANK(C133)),"",EDATE(R133,VLOOKUP(R133,keuzelijsten!$F$3:$I$11,3,1)*12+VLOOKUP(R133,keuzelijsten!$F$3:$I$11,4,1)))</f>
        <v/>
      </c>
      <c r="V133" s="20" t="str">
        <f>IF(OR(A133="",ISBLANK(C133)),"",EDATE(S133,VLOOKUP(S133,keuzelijsten!$F$3:$I$11,3,1)*12+VLOOKUP(S133,keuzelijsten!$F$3:$I$11,4,1)))</f>
        <v/>
      </c>
      <c r="W133" s="19" t="str">
        <f t="shared" si="25"/>
        <v/>
      </c>
      <c r="X133" s="19" t="str">
        <f t="shared" si="26"/>
        <v/>
      </c>
      <c r="Y133" s="19">
        <f t="shared" si="27"/>
        <v>0</v>
      </c>
      <c r="Z133" s="10" t="str">
        <f t="shared" si="28"/>
        <v xml:space="preserve"> </v>
      </c>
    </row>
    <row r="134" spans="1:26" x14ac:dyDescent="0.45">
      <c r="A134" s="7" t="str">
        <f t="shared" ref="A134:A165" si="30">IF(OR(A133="",A133=$G$2),"",A133+1)</f>
        <v/>
      </c>
      <c r="B134" s="11"/>
      <c r="C134" s="1"/>
      <c r="D134" s="5"/>
      <c r="E134" s="6"/>
      <c r="F134" s="2"/>
      <c r="G134" s="1"/>
      <c r="H134" s="1"/>
      <c r="I134" s="12"/>
      <c r="J134" s="10" t="str">
        <f t="shared" si="17"/>
        <v/>
      </c>
      <c r="K134" s="10" t="str">
        <f>IF(A134="","",OR(ISBLANK(B134),B134=keuzelijsten!$A$3,B134=keuzelijsten!$A$4)*1)</f>
        <v/>
      </c>
      <c r="L134" s="10" t="str">
        <f t="shared" si="18"/>
        <v/>
      </c>
      <c r="M134" s="10" t="str">
        <f t="shared" si="19"/>
        <v/>
      </c>
      <c r="N134" s="10" t="str">
        <f t="shared" si="20"/>
        <v/>
      </c>
      <c r="O134" s="10" t="str">
        <f t="shared" si="21"/>
        <v/>
      </c>
      <c r="P134" s="10" t="str">
        <f>IF(A134="","",OR(ISBLANK(G134),G134=keuzelijsten!$B$3,G134=keuzelijsten!$B$4,G134=keuzelijsten!$B$5)*1)</f>
        <v/>
      </c>
      <c r="Q134" s="10" t="str">
        <f>IF(A134="","",OR(ISBLANK(H134),H134=keuzelijsten!$D$3,H134=keuzelijsten!$D$4,H134=keuzelijsten!$D$5,H134=keuzelijsten!$D$6,H134=keuzelijsten!$D$7)*1)</f>
        <v/>
      </c>
      <c r="R134" s="20" t="str">
        <f t="shared" si="22"/>
        <v/>
      </c>
      <c r="S134" s="20" t="str">
        <f t="shared" si="23"/>
        <v/>
      </c>
      <c r="T134" s="20" t="str">
        <f t="shared" si="24"/>
        <v/>
      </c>
      <c r="U134" s="20" t="str">
        <f>IF(OR(A134="",ISBLANK(C134)),"",EDATE(R134,VLOOKUP(R134,keuzelijsten!$F$3:$I$11,3,1)*12+VLOOKUP(R134,keuzelijsten!$F$3:$I$11,4,1)))</f>
        <v/>
      </c>
      <c r="V134" s="20" t="str">
        <f>IF(OR(A134="",ISBLANK(C134)),"",EDATE(S134,VLOOKUP(S134,keuzelijsten!$F$3:$I$11,3,1)*12+VLOOKUP(S134,keuzelijsten!$F$3:$I$11,4,1)))</f>
        <v/>
      </c>
      <c r="W134" s="19" t="str">
        <f t="shared" si="25"/>
        <v/>
      </c>
      <c r="X134" s="19" t="str">
        <f t="shared" si="26"/>
        <v/>
      </c>
      <c r="Y134" s="19">
        <f t="shared" si="27"/>
        <v>0</v>
      </c>
      <c r="Z134" s="10" t="str">
        <f t="shared" si="28"/>
        <v xml:space="preserve"> </v>
      </c>
    </row>
    <row r="135" spans="1:26" x14ac:dyDescent="0.45">
      <c r="A135" s="7" t="str">
        <f t="shared" si="30"/>
        <v/>
      </c>
      <c r="B135" s="11"/>
      <c r="C135" s="1"/>
      <c r="D135" s="5"/>
      <c r="E135" s="6"/>
      <c r="F135" s="2"/>
      <c r="G135" s="1"/>
      <c r="H135" s="1"/>
      <c r="I135" s="12"/>
      <c r="J135" s="10" t="str">
        <f t="shared" ref="J135:J198" si="31">IF(A135="","",OR(ISBLANK(B135),ISBLANK(C135),ISBLANK(D135),ISBLANK(E135),ISBLANK(F135),ISBLANK(G135),ISBLANK(H135))*1)</f>
        <v/>
      </c>
      <c r="K135" s="10" t="str">
        <f>IF(A135="","",OR(ISBLANK(B135),B135=keuzelijsten!$A$3,B135=keuzelijsten!$A$4)*1)</f>
        <v/>
      </c>
      <c r="L135" s="10" t="str">
        <f t="shared" ref="L135:L198" si="32">IFERROR(IF(A135="","",ROUND((W135+X135)/2,1)),0)</f>
        <v/>
      </c>
      <c r="M135" s="10" t="str">
        <f t="shared" ref="M135:M198" si="33">IFERROR(IF(A135="","",OR(ISBLANK(D135),ISBLANK(C135),AND(D135&gt;=T135,D135&lt;DATE(C135+75,1,1)))*1),0)</f>
        <v/>
      </c>
      <c r="N135" s="10" t="str">
        <f t="shared" ref="N135:N198" si="34">IF(A135="","",OR(ISBLANK(E135),AND(E135&gt;=1000,E135&lt;=9999))*1)</f>
        <v/>
      </c>
      <c r="O135" s="10" t="str">
        <f t="shared" ref="O135:O198" si="35">IFERROR(IF(A135="","",OR(ISBLANK(F135),F135*1&gt;0)*1),0)</f>
        <v/>
      </c>
      <c r="P135" s="10" t="str">
        <f>IF(A135="","",OR(ISBLANK(G135),G135=keuzelijsten!$B$3,G135=keuzelijsten!$B$4,G135=keuzelijsten!$B$5)*1)</f>
        <v/>
      </c>
      <c r="Q135" s="10" t="str">
        <f>IF(A135="","",OR(ISBLANK(H135),H135=keuzelijsten!$D$3,H135=keuzelijsten!$D$4,H135=keuzelijsten!$D$5,H135=keuzelijsten!$D$6,H135=keuzelijsten!$D$7)*1)</f>
        <v/>
      </c>
      <c r="R135" s="20" t="str">
        <f t="shared" ref="R135:R198" si="36">IF(OR(A135="",ISBLANK(C135)),"",DATE(C135,1,1))</f>
        <v/>
      </c>
      <c r="S135" s="20" t="str">
        <f t="shared" ref="S135:S198" si="37">IF(OR(A135="",ISBLANK(C135)),"",DATE(C135,12,31))</f>
        <v/>
      </c>
      <c r="T135" s="20" t="str">
        <f t="shared" ref="T135:T198" si="38">IF(OR(A135="",ISBLANK(C135)),"",EDATE(R135,T$5*12))</f>
        <v/>
      </c>
      <c r="U135" s="20" t="str">
        <f>IF(OR(A135="",ISBLANK(C135)),"",EDATE(R135,VLOOKUP(R135,keuzelijsten!$F$3:$I$11,3,1)*12+VLOOKUP(R135,keuzelijsten!$F$3:$I$11,4,1)))</f>
        <v/>
      </c>
      <c r="V135" s="20" t="str">
        <f>IF(OR(A135="",ISBLANK(C135)),"",EDATE(S135,VLOOKUP(S135,keuzelijsten!$F$3:$I$11,3,1)*12+VLOOKUP(S135,keuzelijsten!$F$3:$I$11,4,1)))</f>
        <v/>
      </c>
      <c r="W135" s="19" t="str">
        <f t="shared" ref="W135:W198" si="39">IF(A135="","",IF(ISBLANK(C135),1,AND($L$4&gt;=T135,$L$4&lt;U135)*1))</f>
        <v/>
      </c>
      <c r="X135" s="19" t="str">
        <f t="shared" ref="X135:X198" si="40">IF(A135="","",IF(ISBLANK(C135),1,AND($L$4&gt;=T135,$L$4&lt;V135)*1))</f>
        <v/>
      </c>
      <c r="Y135" s="19">
        <f t="shared" ref="Y135:Y198" si="41">AND(COUNTA(B135:H135)&gt;0,A135="")*1</f>
        <v>0</v>
      </c>
      <c r="Z135" s="10" t="str">
        <f t="shared" ref="Z135:Z198" si="42">B135&amp;" "&amp;C135</f>
        <v xml:space="preserve"> </v>
      </c>
    </row>
    <row r="136" spans="1:26" x14ac:dyDescent="0.45">
      <c r="A136" s="7" t="str">
        <f t="shared" si="30"/>
        <v/>
      </c>
      <c r="B136" s="11"/>
      <c r="C136" s="1"/>
      <c r="D136" s="5"/>
      <c r="E136" s="6"/>
      <c r="F136" s="2"/>
      <c r="G136" s="1"/>
      <c r="H136" s="1"/>
      <c r="I136" s="12"/>
      <c r="J136" s="10" t="str">
        <f t="shared" si="31"/>
        <v/>
      </c>
      <c r="K136" s="10" t="str">
        <f>IF(A136="","",OR(ISBLANK(B136),B136=keuzelijsten!$A$3,B136=keuzelijsten!$A$4)*1)</f>
        <v/>
      </c>
      <c r="L136" s="10" t="str">
        <f t="shared" si="32"/>
        <v/>
      </c>
      <c r="M136" s="10" t="str">
        <f t="shared" si="33"/>
        <v/>
      </c>
      <c r="N136" s="10" t="str">
        <f t="shared" si="34"/>
        <v/>
      </c>
      <c r="O136" s="10" t="str">
        <f t="shared" si="35"/>
        <v/>
      </c>
      <c r="P136" s="10" t="str">
        <f>IF(A136="","",OR(ISBLANK(G136),G136=keuzelijsten!$B$3,G136=keuzelijsten!$B$4,G136=keuzelijsten!$B$5)*1)</f>
        <v/>
      </c>
      <c r="Q136" s="10" t="str">
        <f>IF(A136="","",OR(ISBLANK(H136),H136=keuzelijsten!$D$3,H136=keuzelijsten!$D$4,H136=keuzelijsten!$D$5,H136=keuzelijsten!$D$6,H136=keuzelijsten!$D$7)*1)</f>
        <v/>
      </c>
      <c r="R136" s="20" t="str">
        <f t="shared" si="36"/>
        <v/>
      </c>
      <c r="S136" s="20" t="str">
        <f t="shared" si="37"/>
        <v/>
      </c>
      <c r="T136" s="20" t="str">
        <f t="shared" si="38"/>
        <v/>
      </c>
      <c r="U136" s="20" t="str">
        <f>IF(OR(A136="",ISBLANK(C136)),"",EDATE(R136,VLOOKUP(R136,keuzelijsten!$F$3:$I$11,3,1)*12+VLOOKUP(R136,keuzelijsten!$F$3:$I$11,4,1)))</f>
        <v/>
      </c>
      <c r="V136" s="20" t="str">
        <f>IF(OR(A136="",ISBLANK(C136)),"",EDATE(S136,VLOOKUP(S136,keuzelijsten!$F$3:$I$11,3,1)*12+VLOOKUP(S136,keuzelijsten!$F$3:$I$11,4,1)))</f>
        <v/>
      </c>
      <c r="W136" s="19" t="str">
        <f t="shared" si="39"/>
        <v/>
      </c>
      <c r="X136" s="19" t="str">
        <f t="shared" si="40"/>
        <v/>
      </c>
      <c r="Y136" s="19">
        <f t="shared" si="41"/>
        <v>0</v>
      </c>
      <c r="Z136" s="10" t="str">
        <f t="shared" si="42"/>
        <v xml:space="preserve"> </v>
      </c>
    </row>
    <row r="137" spans="1:26" x14ac:dyDescent="0.45">
      <c r="A137" s="7" t="str">
        <f t="shared" si="30"/>
        <v/>
      </c>
      <c r="B137" s="11"/>
      <c r="C137" s="1"/>
      <c r="D137" s="5"/>
      <c r="E137" s="6"/>
      <c r="F137" s="2"/>
      <c r="G137" s="1"/>
      <c r="H137" s="1"/>
      <c r="I137" s="12"/>
      <c r="J137" s="10" t="str">
        <f t="shared" si="31"/>
        <v/>
      </c>
      <c r="K137" s="10" t="str">
        <f>IF(A137="","",OR(ISBLANK(B137),B137=keuzelijsten!$A$3,B137=keuzelijsten!$A$4)*1)</f>
        <v/>
      </c>
      <c r="L137" s="10" t="str">
        <f t="shared" si="32"/>
        <v/>
      </c>
      <c r="M137" s="10" t="str">
        <f t="shared" si="33"/>
        <v/>
      </c>
      <c r="N137" s="10" t="str">
        <f t="shared" si="34"/>
        <v/>
      </c>
      <c r="O137" s="10" t="str">
        <f t="shared" si="35"/>
        <v/>
      </c>
      <c r="P137" s="10" t="str">
        <f>IF(A137="","",OR(ISBLANK(G137),G137=keuzelijsten!$B$3,G137=keuzelijsten!$B$4,G137=keuzelijsten!$B$5)*1)</f>
        <v/>
      </c>
      <c r="Q137" s="10" t="str">
        <f>IF(A137="","",OR(ISBLANK(H137),H137=keuzelijsten!$D$3,H137=keuzelijsten!$D$4,H137=keuzelijsten!$D$5,H137=keuzelijsten!$D$6,H137=keuzelijsten!$D$7)*1)</f>
        <v/>
      </c>
      <c r="R137" s="20" t="str">
        <f t="shared" si="36"/>
        <v/>
      </c>
      <c r="S137" s="20" t="str">
        <f t="shared" si="37"/>
        <v/>
      </c>
      <c r="T137" s="20" t="str">
        <f t="shared" si="38"/>
        <v/>
      </c>
      <c r="U137" s="20" t="str">
        <f>IF(OR(A137="",ISBLANK(C137)),"",EDATE(R137,VLOOKUP(R137,keuzelijsten!$F$3:$I$11,3,1)*12+VLOOKUP(R137,keuzelijsten!$F$3:$I$11,4,1)))</f>
        <v/>
      </c>
      <c r="V137" s="20" t="str">
        <f>IF(OR(A137="",ISBLANK(C137)),"",EDATE(S137,VLOOKUP(S137,keuzelijsten!$F$3:$I$11,3,1)*12+VLOOKUP(S137,keuzelijsten!$F$3:$I$11,4,1)))</f>
        <v/>
      </c>
      <c r="W137" s="19" t="str">
        <f t="shared" si="39"/>
        <v/>
      </c>
      <c r="X137" s="19" t="str">
        <f t="shared" si="40"/>
        <v/>
      </c>
      <c r="Y137" s="19">
        <f t="shared" si="41"/>
        <v>0</v>
      </c>
      <c r="Z137" s="10" t="str">
        <f t="shared" si="42"/>
        <v xml:space="preserve"> </v>
      </c>
    </row>
    <row r="138" spans="1:26" x14ac:dyDescent="0.45">
      <c r="A138" s="7" t="str">
        <f t="shared" si="30"/>
        <v/>
      </c>
      <c r="B138" s="11"/>
      <c r="C138" s="1"/>
      <c r="D138" s="5"/>
      <c r="E138" s="6"/>
      <c r="F138" s="2"/>
      <c r="G138" s="1"/>
      <c r="H138" s="1"/>
      <c r="I138" s="12"/>
      <c r="J138" s="10" t="str">
        <f t="shared" si="31"/>
        <v/>
      </c>
      <c r="K138" s="10" t="str">
        <f>IF(A138="","",OR(ISBLANK(B138),B138=keuzelijsten!$A$3,B138=keuzelijsten!$A$4)*1)</f>
        <v/>
      </c>
      <c r="L138" s="10" t="str">
        <f t="shared" si="32"/>
        <v/>
      </c>
      <c r="M138" s="10" t="str">
        <f t="shared" si="33"/>
        <v/>
      </c>
      <c r="N138" s="10" t="str">
        <f t="shared" si="34"/>
        <v/>
      </c>
      <c r="O138" s="10" t="str">
        <f t="shared" si="35"/>
        <v/>
      </c>
      <c r="P138" s="10" t="str">
        <f>IF(A138="","",OR(ISBLANK(G138),G138=keuzelijsten!$B$3,G138=keuzelijsten!$B$4,G138=keuzelijsten!$B$5)*1)</f>
        <v/>
      </c>
      <c r="Q138" s="10" t="str">
        <f>IF(A138="","",OR(ISBLANK(H138),H138=keuzelijsten!$D$3,H138=keuzelijsten!$D$4,H138=keuzelijsten!$D$5,H138=keuzelijsten!$D$6,H138=keuzelijsten!$D$7)*1)</f>
        <v/>
      </c>
      <c r="R138" s="20" t="str">
        <f t="shared" si="36"/>
        <v/>
      </c>
      <c r="S138" s="20" t="str">
        <f t="shared" si="37"/>
        <v/>
      </c>
      <c r="T138" s="20" t="str">
        <f t="shared" si="38"/>
        <v/>
      </c>
      <c r="U138" s="20" t="str">
        <f>IF(OR(A138="",ISBLANK(C138)),"",EDATE(R138,VLOOKUP(R138,keuzelijsten!$F$3:$I$11,3,1)*12+VLOOKUP(R138,keuzelijsten!$F$3:$I$11,4,1)))</f>
        <v/>
      </c>
      <c r="V138" s="20" t="str">
        <f>IF(OR(A138="",ISBLANK(C138)),"",EDATE(S138,VLOOKUP(S138,keuzelijsten!$F$3:$I$11,3,1)*12+VLOOKUP(S138,keuzelijsten!$F$3:$I$11,4,1)))</f>
        <v/>
      </c>
      <c r="W138" s="19" t="str">
        <f t="shared" si="39"/>
        <v/>
      </c>
      <c r="X138" s="19" t="str">
        <f t="shared" si="40"/>
        <v/>
      </c>
      <c r="Y138" s="19">
        <f t="shared" si="41"/>
        <v>0</v>
      </c>
      <c r="Z138" s="10" t="str">
        <f t="shared" si="42"/>
        <v xml:space="preserve"> </v>
      </c>
    </row>
    <row r="139" spans="1:26" x14ac:dyDescent="0.45">
      <c r="A139" s="7" t="str">
        <f t="shared" si="30"/>
        <v/>
      </c>
      <c r="B139" s="11"/>
      <c r="C139" s="1"/>
      <c r="D139" s="5"/>
      <c r="E139" s="6"/>
      <c r="F139" s="2"/>
      <c r="G139" s="1"/>
      <c r="H139" s="1"/>
      <c r="I139" s="12"/>
      <c r="J139" s="10" t="str">
        <f t="shared" si="31"/>
        <v/>
      </c>
      <c r="K139" s="10" t="str">
        <f>IF(A139="","",OR(ISBLANK(B139),B139=keuzelijsten!$A$3,B139=keuzelijsten!$A$4)*1)</f>
        <v/>
      </c>
      <c r="L139" s="10" t="str">
        <f t="shared" si="32"/>
        <v/>
      </c>
      <c r="M139" s="10" t="str">
        <f t="shared" si="33"/>
        <v/>
      </c>
      <c r="N139" s="10" t="str">
        <f t="shared" si="34"/>
        <v/>
      </c>
      <c r="O139" s="10" t="str">
        <f t="shared" si="35"/>
        <v/>
      </c>
      <c r="P139" s="10" t="str">
        <f>IF(A139="","",OR(ISBLANK(G139),G139=keuzelijsten!$B$3,G139=keuzelijsten!$B$4,G139=keuzelijsten!$B$5)*1)</f>
        <v/>
      </c>
      <c r="Q139" s="10" t="str">
        <f>IF(A139="","",OR(ISBLANK(H139),H139=keuzelijsten!$D$3,H139=keuzelijsten!$D$4,H139=keuzelijsten!$D$5,H139=keuzelijsten!$D$6,H139=keuzelijsten!$D$7)*1)</f>
        <v/>
      </c>
      <c r="R139" s="20" t="str">
        <f t="shared" si="36"/>
        <v/>
      </c>
      <c r="S139" s="20" t="str">
        <f t="shared" si="37"/>
        <v/>
      </c>
      <c r="T139" s="20" t="str">
        <f t="shared" si="38"/>
        <v/>
      </c>
      <c r="U139" s="20" t="str">
        <f>IF(OR(A139="",ISBLANK(C139)),"",EDATE(R139,VLOOKUP(R139,keuzelijsten!$F$3:$I$11,3,1)*12+VLOOKUP(R139,keuzelijsten!$F$3:$I$11,4,1)))</f>
        <v/>
      </c>
      <c r="V139" s="20" t="str">
        <f>IF(OR(A139="",ISBLANK(C139)),"",EDATE(S139,VLOOKUP(S139,keuzelijsten!$F$3:$I$11,3,1)*12+VLOOKUP(S139,keuzelijsten!$F$3:$I$11,4,1)))</f>
        <v/>
      </c>
      <c r="W139" s="19" t="str">
        <f t="shared" si="39"/>
        <v/>
      </c>
      <c r="X139" s="19" t="str">
        <f t="shared" si="40"/>
        <v/>
      </c>
      <c r="Y139" s="19">
        <f t="shared" si="41"/>
        <v>0</v>
      </c>
      <c r="Z139" s="10" t="str">
        <f t="shared" si="42"/>
        <v xml:space="preserve"> </v>
      </c>
    </row>
    <row r="140" spans="1:26" x14ac:dyDescent="0.45">
      <c r="A140" s="7" t="str">
        <f t="shared" si="30"/>
        <v/>
      </c>
      <c r="B140" s="11"/>
      <c r="C140" s="1"/>
      <c r="D140" s="5"/>
      <c r="E140" s="6"/>
      <c r="F140" s="2"/>
      <c r="G140" s="1"/>
      <c r="H140" s="1"/>
      <c r="I140" s="12"/>
      <c r="J140" s="10" t="str">
        <f t="shared" si="31"/>
        <v/>
      </c>
      <c r="K140" s="10" t="str">
        <f>IF(A140="","",OR(ISBLANK(B140),B140=keuzelijsten!$A$3,B140=keuzelijsten!$A$4)*1)</f>
        <v/>
      </c>
      <c r="L140" s="10" t="str">
        <f t="shared" si="32"/>
        <v/>
      </c>
      <c r="M140" s="10" t="str">
        <f t="shared" si="33"/>
        <v/>
      </c>
      <c r="N140" s="10" t="str">
        <f t="shared" si="34"/>
        <v/>
      </c>
      <c r="O140" s="10" t="str">
        <f t="shared" si="35"/>
        <v/>
      </c>
      <c r="P140" s="10" t="str">
        <f>IF(A140="","",OR(ISBLANK(G140),G140=keuzelijsten!$B$3,G140=keuzelijsten!$B$4,G140=keuzelijsten!$B$5)*1)</f>
        <v/>
      </c>
      <c r="Q140" s="10" t="str">
        <f>IF(A140="","",OR(ISBLANK(H140),H140=keuzelijsten!$D$3,H140=keuzelijsten!$D$4,H140=keuzelijsten!$D$5,H140=keuzelijsten!$D$6,H140=keuzelijsten!$D$7)*1)</f>
        <v/>
      </c>
      <c r="R140" s="20" t="str">
        <f t="shared" si="36"/>
        <v/>
      </c>
      <c r="S140" s="20" t="str">
        <f t="shared" si="37"/>
        <v/>
      </c>
      <c r="T140" s="20" t="str">
        <f t="shared" si="38"/>
        <v/>
      </c>
      <c r="U140" s="20" t="str">
        <f>IF(OR(A140="",ISBLANK(C140)),"",EDATE(R140,VLOOKUP(R140,keuzelijsten!$F$3:$I$11,3,1)*12+VLOOKUP(R140,keuzelijsten!$F$3:$I$11,4,1)))</f>
        <v/>
      </c>
      <c r="V140" s="20" t="str">
        <f>IF(OR(A140="",ISBLANK(C140)),"",EDATE(S140,VLOOKUP(S140,keuzelijsten!$F$3:$I$11,3,1)*12+VLOOKUP(S140,keuzelijsten!$F$3:$I$11,4,1)))</f>
        <v/>
      </c>
      <c r="W140" s="19" t="str">
        <f t="shared" si="39"/>
        <v/>
      </c>
      <c r="X140" s="19" t="str">
        <f t="shared" si="40"/>
        <v/>
      </c>
      <c r="Y140" s="19">
        <f t="shared" si="41"/>
        <v>0</v>
      </c>
      <c r="Z140" s="10" t="str">
        <f t="shared" si="42"/>
        <v xml:space="preserve"> </v>
      </c>
    </row>
    <row r="141" spans="1:26" x14ac:dyDescent="0.45">
      <c r="A141" s="7" t="str">
        <f t="shared" si="30"/>
        <v/>
      </c>
      <c r="B141" s="11"/>
      <c r="C141" s="1"/>
      <c r="D141" s="5"/>
      <c r="E141" s="6"/>
      <c r="F141" s="2"/>
      <c r="G141" s="1"/>
      <c r="H141" s="1"/>
      <c r="I141" s="12"/>
      <c r="J141" s="10" t="str">
        <f t="shared" si="31"/>
        <v/>
      </c>
      <c r="K141" s="10" t="str">
        <f>IF(A141="","",OR(ISBLANK(B141),B141=keuzelijsten!$A$3,B141=keuzelijsten!$A$4)*1)</f>
        <v/>
      </c>
      <c r="L141" s="10" t="str">
        <f t="shared" si="32"/>
        <v/>
      </c>
      <c r="M141" s="10" t="str">
        <f t="shared" si="33"/>
        <v/>
      </c>
      <c r="N141" s="10" t="str">
        <f t="shared" si="34"/>
        <v/>
      </c>
      <c r="O141" s="10" t="str">
        <f t="shared" si="35"/>
        <v/>
      </c>
      <c r="P141" s="10" t="str">
        <f>IF(A141="","",OR(ISBLANK(G141),G141=keuzelijsten!$B$3,G141=keuzelijsten!$B$4,G141=keuzelijsten!$B$5)*1)</f>
        <v/>
      </c>
      <c r="Q141" s="10" t="str">
        <f>IF(A141="","",OR(ISBLANK(H141),H141=keuzelijsten!$D$3,H141=keuzelijsten!$D$4,H141=keuzelijsten!$D$5,H141=keuzelijsten!$D$6,H141=keuzelijsten!$D$7)*1)</f>
        <v/>
      </c>
      <c r="R141" s="20" t="str">
        <f t="shared" si="36"/>
        <v/>
      </c>
      <c r="S141" s="20" t="str">
        <f t="shared" si="37"/>
        <v/>
      </c>
      <c r="T141" s="20" t="str">
        <f t="shared" si="38"/>
        <v/>
      </c>
      <c r="U141" s="20" t="str">
        <f>IF(OR(A141="",ISBLANK(C141)),"",EDATE(R141,VLOOKUP(R141,keuzelijsten!$F$3:$I$11,3,1)*12+VLOOKUP(R141,keuzelijsten!$F$3:$I$11,4,1)))</f>
        <v/>
      </c>
      <c r="V141" s="20" t="str">
        <f>IF(OR(A141="",ISBLANK(C141)),"",EDATE(S141,VLOOKUP(S141,keuzelijsten!$F$3:$I$11,3,1)*12+VLOOKUP(S141,keuzelijsten!$F$3:$I$11,4,1)))</f>
        <v/>
      </c>
      <c r="W141" s="19" t="str">
        <f t="shared" si="39"/>
        <v/>
      </c>
      <c r="X141" s="19" t="str">
        <f t="shared" si="40"/>
        <v/>
      </c>
      <c r="Y141" s="19">
        <f t="shared" si="41"/>
        <v>0</v>
      </c>
      <c r="Z141" s="10" t="str">
        <f t="shared" si="42"/>
        <v xml:space="preserve"> </v>
      </c>
    </row>
    <row r="142" spans="1:26" x14ac:dyDescent="0.45">
      <c r="A142" s="7" t="str">
        <f t="shared" si="30"/>
        <v/>
      </c>
      <c r="B142" s="11"/>
      <c r="C142" s="1"/>
      <c r="D142" s="5"/>
      <c r="E142" s="6"/>
      <c r="F142" s="2"/>
      <c r="G142" s="1"/>
      <c r="H142" s="1"/>
      <c r="I142" s="12"/>
      <c r="J142" s="10" t="str">
        <f t="shared" si="31"/>
        <v/>
      </c>
      <c r="K142" s="10" t="str">
        <f>IF(A142="","",OR(ISBLANK(B142),B142=keuzelijsten!$A$3,B142=keuzelijsten!$A$4)*1)</f>
        <v/>
      </c>
      <c r="L142" s="10" t="str">
        <f t="shared" si="32"/>
        <v/>
      </c>
      <c r="M142" s="10" t="str">
        <f t="shared" si="33"/>
        <v/>
      </c>
      <c r="N142" s="10" t="str">
        <f t="shared" si="34"/>
        <v/>
      </c>
      <c r="O142" s="10" t="str">
        <f t="shared" si="35"/>
        <v/>
      </c>
      <c r="P142" s="10" t="str">
        <f>IF(A142="","",OR(ISBLANK(G142),G142=keuzelijsten!$B$3,G142=keuzelijsten!$B$4,G142=keuzelijsten!$B$5)*1)</f>
        <v/>
      </c>
      <c r="Q142" s="10" t="str">
        <f>IF(A142="","",OR(ISBLANK(H142),H142=keuzelijsten!$D$3,H142=keuzelijsten!$D$4,H142=keuzelijsten!$D$5,H142=keuzelijsten!$D$6,H142=keuzelijsten!$D$7)*1)</f>
        <v/>
      </c>
      <c r="R142" s="20" t="str">
        <f t="shared" si="36"/>
        <v/>
      </c>
      <c r="S142" s="20" t="str">
        <f t="shared" si="37"/>
        <v/>
      </c>
      <c r="T142" s="20" t="str">
        <f t="shared" si="38"/>
        <v/>
      </c>
      <c r="U142" s="20" t="str">
        <f>IF(OR(A142="",ISBLANK(C142)),"",EDATE(R142,VLOOKUP(R142,keuzelijsten!$F$3:$I$11,3,1)*12+VLOOKUP(R142,keuzelijsten!$F$3:$I$11,4,1)))</f>
        <v/>
      </c>
      <c r="V142" s="20" t="str">
        <f>IF(OR(A142="",ISBLANK(C142)),"",EDATE(S142,VLOOKUP(S142,keuzelijsten!$F$3:$I$11,3,1)*12+VLOOKUP(S142,keuzelijsten!$F$3:$I$11,4,1)))</f>
        <v/>
      </c>
      <c r="W142" s="19" t="str">
        <f t="shared" si="39"/>
        <v/>
      </c>
      <c r="X142" s="19" t="str">
        <f t="shared" si="40"/>
        <v/>
      </c>
      <c r="Y142" s="19">
        <f t="shared" si="41"/>
        <v>0</v>
      </c>
      <c r="Z142" s="10" t="str">
        <f t="shared" si="42"/>
        <v xml:space="preserve"> </v>
      </c>
    </row>
    <row r="143" spans="1:26" x14ac:dyDescent="0.45">
      <c r="A143" s="7" t="str">
        <f t="shared" si="30"/>
        <v/>
      </c>
      <c r="B143" s="11"/>
      <c r="C143" s="1"/>
      <c r="D143" s="5"/>
      <c r="E143" s="6"/>
      <c r="F143" s="2"/>
      <c r="G143" s="1"/>
      <c r="H143" s="1"/>
      <c r="I143" s="12"/>
      <c r="J143" s="10" t="str">
        <f t="shared" si="31"/>
        <v/>
      </c>
      <c r="K143" s="10" t="str">
        <f>IF(A143="","",OR(ISBLANK(B143),B143=keuzelijsten!$A$3,B143=keuzelijsten!$A$4)*1)</f>
        <v/>
      </c>
      <c r="L143" s="10" t="str">
        <f t="shared" si="32"/>
        <v/>
      </c>
      <c r="M143" s="10" t="str">
        <f t="shared" si="33"/>
        <v/>
      </c>
      <c r="N143" s="10" t="str">
        <f t="shared" si="34"/>
        <v/>
      </c>
      <c r="O143" s="10" t="str">
        <f t="shared" si="35"/>
        <v/>
      </c>
      <c r="P143" s="10" t="str">
        <f>IF(A143="","",OR(ISBLANK(G143),G143=keuzelijsten!$B$3,G143=keuzelijsten!$B$4,G143=keuzelijsten!$B$5)*1)</f>
        <v/>
      </c>
      <c r="Q143" s="10" t="str">
        <f>IF(A143="","",OR(ISBLANK(H143),H143=keuzelijsten!$D$3,H143=keuzelijsten!$D$4,H143=keuzelijsten!$D$5,H143=keuzelijsten!$D$6,H143=keuzelijsten!$D$7)*1)</f>
        <v/>
      </c>
      <c r="R143" s="20" t="str">
        <f t="shared" si="36"/>
        <v/>
      </c>
      <c r="S143" s="20" t="str">
        <f t="shared" si="37"/>
        <v/>
      </c>
      <c r="T143" s="20" t="str">
        <f t="shared" si="38"/>
        <v/>
      </c>
      <c r="U143" s="20" t="str">
        <f>IF(OR(A143="",ISBLANK(C143)),"",EDATE(R143,VLOOKUP(R143,keuzelijsten!$F$3:$I$11,3,1)*12+VLOOKUP(R143,keuzelijsten!$F$3:$I$11,4,1)))</f>
        <v/>
      </c>
      <c r="V143" s="20" t="str">
        <f>IF(OR(A143="",ISBLANK(C143)),"",EDATE(S143,VLOOKUP(S143,keuzelijsten!$F$3:$I$11,3,1)*12+VLOOKUP(S143,keuzelijsten!$F$3:$I$11,4,1)))</f>
        <v/>
      </c>
      <c r="W143" s="19" t="str">
        <f t="shared" si="39"/>
        <v/>
      </c>
      <c r="X143" s="19" t="str">
        <f t="shared" si="40"/>
        <v/>
      </c>
      <c r="Y143" s="19">
        <f t="shared" si="41"/>
        <v>0</v>
      </c>
      <c r="Z143" s="10" t="str">
        <f t="shared" si="42"/>
        <v xml:space="preserve"> </v>
      </c>
    </row>
    <row r="144" spans="1:26" x14ac:dyDescent="0.45">
      <c r="A144" s="7" t="str">
        <f t="shared" si="30"/>
        <v/>
      </c>
      <c r="B144" s="11"/>
      <c r="C144" s="1"/>
      <c r="D144" s="5"/>
      <c r="E144" s="6"/>
      <c r="F144" s="2"/>
      <c r="G144" s="1"/>
      <c r="H144" s="1"/>
      <c r="I144" s="12"/>
      <c r="J144" s="10" t="str">
        <f t="shared" si="31"/>
        <v/>
      </c>
      <c r="K144" s="10" t="str">
        <f>IF(A144="","",OR(ISBLANK(B144),B144=keuzelijsten!$A$3,B144=keuzelijsten!$A$4)*1)</f>
        <v/>
      </c>
      <c r="L144" s="10" t="str">
        <f t="shared" si="32"/>
        <v/>
      </c>
      <c r="M144" s="10" t="str">
        <f t="shared" si="33"/>
        <v/>
      </c>
      <c r="N144" s="10" t="str">
        <f t="shared" si="34"/>
        <v/>
      </c>
      <c r="O144" s="10" t="str">
        <f t="shared" si="35"/>
        <v/>
      </c>
      <c r="P144" s="10" t="str">
        <f>IF(A144="","",OR(ISBLANK(G144),G144=keuzelijsten!$B$3,G144=keuzelijsten!$B$4,G144=keuzelijsten!$B$5)*1)</f>
        <v/>
      </c>
      <c r="Q144" s="10" t="str">
        <f>IF(A144="","",OR(ISBLANK(H144),H144=keuzelijsten!$D$3,H144=keuzelijsten!$D$4,H144=keuzelijsten!$D$5,H144=keuzelijsten!$D$6,H144=keuzelijsten!$D$7)*1)</f>
        <v/>
      </c>
      <c r="R144" s="20" t="str">
        <f t="shared" si="36"/>
        <v/>
      </c>
      <c r="S144" s="20" t="str">
        <f t="shared" si="37"/>
        <v/>
      </c>
      <c r="T144" s="20" t="str">
        <f t="shared" si="38"/>
        <v/>
      </c>
      <c r="U144" s="20" t="str">
        <f>IF(OR(A144="",ISBLANK(C144)),"",EDATE(R144,VLOOKUP(R144,keuzelijsten!$F$3:$I$11,3,1)*12+VLOOKUP(R144,keuzelijsten!$F$3:$I$11,4,1)))</f>
        <v/>
      </c>
      <c r="V144" s="20" t="str">
        <f>IF(OR(A144="",ISBLANK(C144)),"",EDATE(S144,VLOOKUP(S144,keuzelijsten!$F$3:$I$11,3,1)*12+VLOOKUP(S144,keuzelijsten!$F$3:$I$11,4,1)))</f>
        <v/>
      </c>
      <c r="W144" s="19" t="str">
        <f t="shared" si="39"/>
        <v/>
      </c>
      <c r="X144" s="19" t="str">
        <f t="shared" si="40"/>
        <v/>
      </c>
      <c r="Y144" s="19">
        <f t="shared" si="41"/>
        <v>0</v>
      </c>
      <c r="Z144" s="10" t="str">
        <f t="shared" si="42"/>
        <v xml:space="preserve"> </v>
      </c>
    </row>
    <row r="145" spans="1:26" x14ac:dyDescent="0.45">
      <c r="A145" s="7" t="str">
        <f t="shared" si="30"/>
        <v/>
      </c>
      <c r="B145" s="11"/>
      <c r="C145" s="1"/>
      <c r="D145" s="5"/>
      <c r="E145" s="6"/>
      <c r="F145" s="2"/>
      <c r="G145" s="1"/>
      <c r="H145" s="1"/>
      <c r="I145" s="12"/>
      <c r="J145" s="10" t="str">
        <f t="shared" si="31"/>
        <v/>
      </c>
      <c r="K145" s="10" t="str">
        <f>IF(A145="","",OR(ISBLANK(B145),B145=keuzelijsten!$A$3,B145=keuzelijsten!$A$4)*1)</f>
        <v/>
      </c>
      <c r="L145" s="10" t="str">
        <f t="shared" si="32"/>
        <v/>
      </c>
      <c r="M145" s="10" t="str">
        <f t="shared" si="33"/>
        <v/>
      </c>
      <c r="N145" s="10" t="str">
        <f t="shared" si="34"/>
        <v/>
      </c>
      <c r="O145" s="10" t="str">
        <f t="shared" si="35"/>
        <v/>
      </c>
      <c r="P145" s="10" t="str">
        <f>IF(A145="","",OR(ISBLANK(G145),G145=keuzelijsten!$B$3,G145=keuzelijsten!$B$4,G145=keuzelijsten!$B$5)*1)</f>
        <v/>
      </c>
      <c r="Q145" s="10" t="str">
        <f>IF(A145="","",OR(ISBLANK(H145),H145=keuzelijsten!$D$3,H145=keuzelijsten!$D$4,H145=keuzelijsten!$D$5,H145=keuzelijsten!$D$6,H145=keuzelijsten!$D$7)*1)</f>
        <v/>
      </c>
      <c r="R145" s="20" t="str">
        <f t="shared" si="36"/>
        <v/>
      </c>
      <c r="S145" s="20" t="str">
        <f t="shared" si="37"/>
        <v/>
      </c>
      <c r="T145" s="20" t="str">
        <f t="shared" si="38"/>
        <v/>
      </c>
      <c r="U145" s="20" t="str">
        <f>IF(OR(A145="",ISBLANK(C145)),"",EDATE(R145,VLOOKUP(R145,keuzelijsten!$F$3:$I$11,3,1)*12+VLOOKUP(R145,keuzelijsten!$F$3:$I$11,4,1)))</f>
        <v/>
      </c>
      <c r="V145" s="20" t="str">
        <f>IF(OR(A145="",ISBLANK(C145)),"",EDATE(S145,VLOOKUP(S145,keuzelijsten!$F$3:$I$11,3,1)*12+VLOOKUP(S145,keuzelijsten!$F$3:$I$11,4,1)))</f>
        <v/>
      </c>
      <c r="W145" s="19" t="str">
        <f t="shared" si="39"/>
        <v/>
      </c>
      <c r="X145" s="19" t="str">
        <f t="shared" si="40"/>
        <v/>
      </c>
      <c r="Y145" s="19">
        <f t="shared" si="41"/>
        <v>0</v>
      </c>
      <c r="Z145" s="10" t="str">
        <f t="shared" si="42"/>
        <v xml:space="preserve"> </v>
      </c>
    </row>
    <row r="146" spans="1:26" x14ac:dyDescent="0.45">
      <c r="A146" s="7" t="str">
        <f t="shared" si="30"/>
        <v/>
      </c>
      <c r="B146" s="11"/>
      <c r="C146" s="1"/>
      <c r="D146" s="5"/>
      <c r="E146" s="6"/>
      <c r="F146" s="2"/>
      <c r="G146" s="1"/>
      <c r="H146" s="1"/>
      <c r="I146" s="12"/>
      <c r="J146" s="10" t="str">
        <f t="shared" si="31"/>
        <v/>
      </c>
      <c r="K146" s="10" t="str">
        <f>IF(A146="","",OR(ISBLANK(B146),B146=keuzelijsten!$A$3,B146=keuzelijsten!$A$4)*1)</f>
        <v/>
      </c>
      <c r="L146" s="10" t="str">
        <f t="shared" si="32"/>
        <v/>
      </c>
      <c r="M146" s="10" t="str">
        <f t="shared" si="33"/>
        <v/>
      </c>
      <c r="N146" s="10" t="str">
        <f t="shared" si="34"/>
        <v/>
      </c>
      <c r="O146" s="10" t="str">
        <f t="shared" si="35"/>
        <v/>
      </c>
      <c r="P146" s="10" t="str">
        <f>IF(A146="","",OR(ISBLANK(G146),G146=keuzelijsten!$B$3,G146=keuzelijsten!$B$4,G146=keuzelijsten!$B$5)*1)</f>
        <v/>
      </c>
      <c r="Q146" s="10" t="str">
        <f>IF(A146="","",OR(ISBLANK(H146),H146=keuzelijsten!$D$3,H146=keuzelijsten!$D$4,H146=keuzelijsten!$D$5,H146=keuzelijsten!$D$6,H146=keuzelijsten!$D$7)*1)</f>
        <v/>
      </c>
      <c r="R146" s="20" t="str">
        <f t="shared" si="36"/>
        <v/>
      </c>
      <c r="S146" s="20" t="str">
        <f t="shared" si="37"/>
        <v/>
      </c>
      <c r="T146" s="20" t="str">
        <f t="shared" si="38"/>
        <v/>
      </c>
      <c r="U146" s="20" t="str">
        <f>IF(OR(A146="",ISBLANK(C146)),"",EDATE(R146,VLOOKUP(R146,keuzelijsten!$F$3:$I$11,3,1)*12+VLOOKUP(R146,keuzelijsten!$F$3:$I$11,4,1)))</f>
        <v/>
      </c>
      <c r="V146" s="20" t="str">
        <f>IF(OR(A146="",ISBLANK(C146)),"",EDATE(S146,VLOOKUP(S146,keuzelijsten!$F$3:$I$11,3,1)*12+VLOOKUP(S146,keuzelijsten!$F$3:$I$11,4,1)))</f>
        <v/>
      </c>
      <c r="W146" s="19" t="str">
        <f t="shared" si="39"/>
        <v/>
      </c>
      <c r="X146" s="19" t="str">
        <f t="shared" si="40"/>
        <v/>
      </c>
      <c r="Y146" s="19">
        <f t="shared" si="41"/>
        <v>0</v>
      </c>
      <c r="Z146" s="10" t="str">
        <f t="shared" si="42"/>
        <v xml:space="preserve"> </v>
      </c>
    </row>
    <row r="147" spans="1:26" x14ac:dyDescent="0.45">
      <c r="A147" s="7" t="str">
        <f t="shared" si="30"/>
        <v/>
      </c>
      <c r="B147" s="11"/>
      <c r="C147" s="1"/>
      <c r="D147" s="5"/>
      <c r="E147" s="6"/>
      <c r="F147" s="2"/>
      <c r="G147" s="1"/>
      <c r="H147" s="1"/>
      <c r="I147" s="12"/>
      <c r="J147" s="10" t="str">
        <f t="shared" si="31"/>
        <v/>
      </c>
      <c r="K147" s="10" t="str">
        <f>IF(A147="","",OR(ISBLANK(B147),B147=keuzelijsten!$A$3,B147=keuzelijsten!$A$4)*1)</f>
        <v/>
      </c>
      <c r="L147" s="10" t="str">
        <f t="shared" si="32"/>
        <v/>
      </c>
      <c r="M147" s="10" t="str">
        <f t="shared" si="33"/>
        <v/>
      </c>
      <c r="N147" s="10" t="str">
        <f t="shared" si="34"/>
        <v/>
      </c>
      <c r="O147" s="10" t="str">
        <f t="shared" si="35"/>
        <v/>
      </c>
      <c r="P147" s="10" t="str">
        <f>IF(A147="","",OR(ISBLANK(G147),G147=keuzelijsten!$B$3,G147=keuzelijsten!$B$4,G147=keuzelijsten!$B$5)*1)</f>
        <v/>
      </c>
      <c r="Q147" s="10" t="str">
        <f>IF(A147="","",OR(ISBLANK(H147),H147=keuzelijsten!$D$3,H147=keuzelijsten!$D$4,H147=keuzelijsten!$D$5,H147=keuzelijsten!$D$6,H147=keuzelijsten!$D$7)*1)</f>
        <v/>
      </c>
      <c r="R147" s="20" t="str">
        <f t="shared" si="36"/>
        <v/>
      </c>
      <c r="S147" s="20" t="str">
        <f t="shared" si="37"/>
        <v/>
      </c>
      <c r="T147" s="20" t="str">
        <f t="shared" si="38"/>
        <v/>
      </c>
      <c r="U147" s="20" t="str">
        <f>IF(OR(A147="",ISBLANK(C147)),"",EDATE(R147,VLOOKUP(R147,keuzelijsten!$F$3:$I$11,3,1)*12+VLOOKUP(R147,keuzelijsten!$F$3:$I$11,4,1)))</f>
        <v/>
      </c>
      <c r="V147" s="20" t="str">
        <f>IF(OR(A147="",ISBLANK(C147)),"",EDATE(S147,VLOOKUP(S147,keuzelijsten!$F$3:$I$11,3,1)*12+VLOOKUP(S147,keuzelijsten!$F$3:$I$11,4,1)))</f>
        <v/>
      </c>
      <c r="W147" s="19" t="str">
        <f t="shared" si="39"/>
        <v/>
      </c>
      <c r="X147" s="19" t="str">
        <f t="shared" si="40"/>
        <v/>
      </c>
      <c r="Y147" s="19">
        <f t="shared" si="41"/>
        <v>0</v>
      </c>
      <c r="Z147" s="10" t="str">
        <f t="shared" si="42"/>
        <v xml:space="preserve"> </v>
      </c>
    </row>
    <row r="148" spans="1:26" x14ac:dyDescent="0.45">
      <c r="A148" s="7" t="str">
        <f t="shared" si="30"/>
        <v/>
      </c>
      <c r="B148" s="11"/>
      <c r="C148" s="1"/>
      <c r="D148" s="5"/>
      <c r="E148" s="6"/>
      <c r="F148" s="2"/>
      <c r="G148" s="1"/>
      <c r="H148" s="1"/>
      <c r="I148" s="12"/>
      <c r="J148" s="10" t="str">
        <f t="shared" si="31"/>
        <v/>
      </c>
      <c r="K148" s="10" t="str">
        <f>IF(A148="","",OR(ISBLANK(B148),B148=keuzelijsten!$A$3,B148=keuzelijsten!$A$4)*1)</f>
        <v/>
      </c>
      <c r="L148" s="10" t="str">
        <f t="shared" si="32"/>
        <v/>
      </c>
      <c r="M148" s="10" t="str">
        <f t="shared" si="33"/>
        <v/>
      </c>
      <c r="N148" s="10" t="str">
        <f t="shared" si="34"/>
        <v/>
      </c>
      <c r="O148" s="10" t="str">
        <f t="shared" si="35"/>
        <v/>
      </c>
      <c r="P148" s="10" t="str">
        <f>IF(A148="","",OR(ISBLANK(G148),G148=keuzelijsten!$B$3,G148=keuzelijsten!$B$4,G148=keuzelijsten!$B$5)*1)</f>
        <v/>
      </c>
      <c r="Q148" s="10" t="str">
        <f>IF(A148="","",OR(ISBLANK(H148),H148=keuzelijsten!$D$3,H148=keuzelijsten!$D$4,H148=keuzelijsten!$D$5,H148=keuzelijsten!$D$6,H148=keuzelijsten!$D$7)*1)</f>
        <v/>
      </c>
      <c r="R148" s="20" t="str">
        <f t="shared" si="36"/>
        <v/>
      </c>
      <c r="S148" s="20" t="str">
        <f t="shared" si="37"/>
        <v/>
      </c>
      <c r="T148" s="20" t="str">
        <f t="shared" si="38"/>
        <v/>
      </c>
      <c r="U148" s="20" t="str">
        <f>IF(OR(A148="",ISBLANK(C148)),"",EDATE(R148,VLOOKUP(R148,keuzelijsten!$F$3:$I$11,3,1)*12+VLOOKUP(R148,keuzelijsten!$F$3:$I$11,4,1)))</f>
        <v/>
      </c>
      <c r="V148" s="20" t="str">
        <f>IF(OR(A148="",ISBLANK(C148)),"",EDATE(S148,VLOOKUP(S148,keuzelijsten!$F$3:$I$11,3,1)*12+VLOOKUP(S148,keuzelijsten!$F$3:$I$11,4,1)))</f>
        <v/>
      </c>
      <c r="W148" s="19" t="str">
        <f t="shared" si="39"/>
        <v/>
      </c>
      <c r="X148" s="19" t="str">
        <f t="shared" si="40"/>
        <v/>
      </c>
      <c r="Y148" s="19">
        <f t="shared" si="41"/>
        <v>0</v>
      </c>
      <c r="Z148" s="10" t="str">
        <f t="shared" si="42"/>
        <v xml:space="preserve"> </v>
      </c>
    </row>
    <row r="149" spans="1:26" x14ac:dyDescent="0.45">
      <c r="A149" s="7" t="str">
        <f t="shared" si="30"/>
        <v/>
      </c>
      <c r="B149" s="11"/>
      <c r="C149" s="1"/>
      <c r="D149" s="5"/>
      <c r="E149" s="6"/>
      <c r="F149" s="2"/>
      <c r="G149" s="1"/>
      <c r="H149" s="1"/>
      <c r="I149" s="12"/>
      <c r="J149" s="10" t="str">
        <f t="shared" si="31"/>
        <v/>
      </c>
      <c r="K149" s="10" t="str">
        <f>IF(A149="","",OR(ISBLANK(B149),B149=keuzelijsten!$A$3,B149=keuzelijsten!$A$4)*1)</f>
        <v/>
      </c>
      <c r="L149" s="10" t="str">
        <f t="shared" si="32"/>
        <v/>
      </c>
      <c r="M149" s="10" t="str">
        <f t="shared" si="33"/>
        <v/>
      </c>
      <c r="N149" s="10" t="str">
        <f t="shared" si="34"/>
        <v/>
      </c>
      <c r="O149" s="10" t="str">
        <f t="shared" si="35"/>
        <v/>
      </c>
      <c r="P149" s="10" t="str">
        <f>IF(A149="","",OR(ISBLANK(G149),G149=keuzelijsten!$B$3,G149=keuzelijsten!$B$4,G149=keuzelijsten!$B$5)*1)</f>
        <v/>
      </c>
      <c r="Q149" s="10" t="str">
        <f>IF(A149="","",OR(ISBLANK(H149),H149=keuzelijsten!$D$3,H149=keuzelijsten!$D$4,H149=keuzelijsten!$D$5,H149=keuzelijsten!$D$6,H149=keuzelijsten!$D$7)*1)</f>
        <v/>
      </c>
      <c r="R149" s="20" t="str">
        <f t="shared" si="36"/>
        <v/>
      </c>
      <c r="S149" s="20" t="str">
        <f t="shared" si="37"/>
        <v/>
      </c>
      <c r="T149" s="20" t="str">
        <f t="shared" si="38"/>
        <v/>
      </c>
      <c r="U149" s="20" t="str">
        <f>IF(OR(A149="",ISBLANK(C149)),"",EDATE(R149,VLOOKUP(R149,keuzelijsten!$F$3:$I$11,3,1)*12+VLOOKUP(R149,keuzelijsten!$F$3:$I$11,4,1)))</f>
        <v/>
      </c>
      <c r="V149" s="20" t="str">
        <f>IF(OR(A149="",ISBLANK(C149)),"",EDATE(S149,VLOOKUP(S149,keuzelijsten!$F$3:$I$11,3,1)*12+VLOOKUP(S149,keuzelijsten!$F$3:$I$11,4,1)))</f>
        <v/>
      </c>
      <c r="W149" s="19" t="str">
        <f t="shared" si="39"/>
        <v/>
      </c>
      <c r="X149" s="19" t="str">
        <f t="shared" si="40"/>
        <v/>
      </c>
      <c r="Y149" s="19">
        <f t="shared" si="41"/>
        <v>0</v>
      </c>
      <c r="Z149" s="10" t="str">
        <f t="shared" si="42"/>
        <v xml:space="preserve"> </v>
      </c>
    </row>
    <row r="150" spans="1:26" x14ac:dyDescent="0.45">
      <c r="A150" s="7" t="str">
        <f t="shared" si="30"/>
        <v/>
      </c>
      <c r="B150" s="11"/>
      <c r="C150" s="1"/>
      <c r="D150" s="5"/>
      <c r="E150" s="6"/>
      <c r="F150" s="2"/>
      <c r="G150" s="1"/>
      <c r="H150" s="1"/>
      <c r="I150" s="12"/>
      <c r="J150" s="10" t="str">
        <f t="shared" si="31"/>
        <v/>
      </c>
      <c r="K150" s="10" t="str">
        <f>IF(A150="","",OR(ISBLANK(B150),B150=keuzelijsten!$A$3,B150=keuzelijsten!$A$4)*1)</f>
        <v/>
      </c>
      <c r="L150" s="10" t="str">
        <f t="shared" si="32"/>
        <v/>
      </c>
      <c r="M150" s="10" t="str">
        <f t="shared" si="33"/>
        <v/>
      </c>
      <c r="N150" s="10" t="str">
        <f t="shared" si="34"/>
        <v/>
      </c>
      <c r="O150" s="10" t="str">
        <f t="shared" si="35"/>
        <v/>
      </c>
      <c r="P150" s="10" t="str">
        <f>IF(A150="","",OR(ISBLANK(G150),G150=keuzelijsten!$B$3,G150=keuzelijsten!$B$4,G150=keuzelijsten!$B$5)*1)</f>
        <v/>
      </c>
      <c r="Q150" s="10" t="str">
        <f>IF(A150="","",OR(ISBLANK(H150),H150=keuzelijsten!$D$3,H150=keuzelijsten!$D$4,H150=keuzelijsten!$D$5,H150=keuzelijsten!$D$6,H150=keuzelijsten!$D$7)*1)</f>
        <v/>
      </c>
      <c r="R150" s="20" t="str">
        <f t="shared" si="36"/>
        <v/>
      </c>
      <c r="S150" s="20" t="str">
        <f t="shared" si="37"/>
        <v/>
      </c>
      <c r="T150" s="20" t="str">
        <f t="shared" si="38"/>
        <v/>
      </c>
      <c r="U150" s="20" t="str">
        <f>IF(OR(A150="",ISBLANK(C150)),"",EDATE(R150,VLOOKUP(R150,keuzelijsten!$F$3:$I$11,3,1)*12+VLOOKUP(R150,keuzelijsten!$F$3:$I$11,4,1)))</f>
        <v/>
      </c>
      <c r="V150" s="20" t="str">
        <f>IF(OR(A150="",ISBLANK(C150)),"",EDATE(S150,VLOOKUP(S150,keuzelijsten!$F$3:$I$11,3,1)*12+VLOOKUP(S150,keuzelijsten!$F$3:$I$11,4,1)))</f>
        <v/>
      </c>
      <c r="W150" s="19" t="str">
        <f t="shared" si="39"/>
        <v/>
      </c>
      <c r="X150" s="19" t="str">
        <f t="shared" si="40"/>
        <v/>
      </c>
      <c r="Y150" s="19">
        <f t="shared" si="41"/>
        <v>0</v>
      </c>
      <c r="Z150" s="10" t="str">
        <f t="shared" si="42"/>
        <v xml:space="preserve"> </v>
      </c>
    </row>
    <row r="151" spans="1:26" x14ac:dyDescent="0.45">
      <c r="A151" s="7" t="str">
        <f t="shared" si="30"/>
        <v/>
      </c>
      <c r="B151" s="11"/>
      <c r="C151" s="1"/>
      <c r="D151" s="5"/>
      <c r="E151" s="6"/>
      <c r="F151" s="2"/>
      <c r="G151" s="1"/>
      <c r="H151" s="1"/>
      <c r="I151" s="12"/>
      <c r="J151" s="10" t="str">
        <f t="shared" si="31"/>
        <v/>
      </c>
      <c r="K151" s="10" t="str">
        <f>IF(A151="","",OR(ISBLANK(B151),B151=keuzelijsten!$A$3,B151=keuzelijsten!$A$4)*1)</f>
        <v/>
      </c>
      <c r="L151" s="10" t="str">
        <f t="shared" si="32"/>
        <v/>
      </c>
      <c r="M151" s="10" t="str">
        <f t="shared" si="33"/>
        <v/>
      </c>
      <c r="N151" s="10" t="str">
        <f t="shared" si="34"/>
        <v/>
      </c>
      <c r="O151" s="10" t="str">
        <f t="shared" si="35"/>
        <v/>
      </c>
      <c r="P151" s="10" t="str">
        <f>IF(A151="","",OR(ISBLANK(G151),G151=keuzelijsten!$B$3,G151=keuzelijsten!$B$4,G151=keuzelijsten!$B$5)*1)</f>
        <v/>
      </c>
      <c r="Q151" s="10" t="str">
        <f>IF(A151="","",OR(ISBLANK(H151),H151=keuzelijsten!$D$3,H151=keuzelijsten!$D$4,H151=keuzelijsten!$D$5,H151=keuzelijsten!$D$6,H151=keuzelijsten!$D$7)*1)</f>
        <v/>
      </c>
      <c r="R151" s="20" t="str">
        <f t="shared" si="36"/>
        <v/>
      </c>
      <c r="S151" s="20" t="str">
        <f t="shared" si="37"/>
        <v/>
      </c>
      <c r="T151" s="20" t="str">
        <f t="shared" si="38"/>
        <v/>
      </c>
      <c r="U151" s="20" t="str">
        <f>IF(OR(A151="",ISBLANK(C151)),"",EDATE(R151,VLOOKUP(R151,keuzelijsten!$F$3:$I$11,3,1)*12+VLOOKUP(R151,keuzelijsten!$F$3:$I$11,4,1)))</f>
        <v/>
      </c>
      <c r="V151" s="20" t="str">
        <f>IF(OR(A151="",ISBLANK(C151)),"",EDATE(S151,VLOOKUP(S151,keuzelijsten!$F$3:$I$11,3,1)*12+VLOOKUP(S151,keuzelijsten!$F$3:$I$11,4,1)))</f>
        <v/>
      </c>
      <c r="W151" s="19" t="str">
        <f t="shared" si="39"/>
        <v/>
      </c>
      <c r="X151" s="19" t="str">
        <f t="shared" si="40"/>
        <v/>
      </c>
      <c r="Y151" s="19">
        <f t="shared" si="41"/>
        <v>0</v>
      </c>
      <c r="Z151" s="10" t="str">
        <f t="shared" si="42"/>
        <v xml:space="preserve"> </v>
      </c>
    </row>
    <row r="152" spans="1:26" x14ac:dyDescent="0.45">
      <c r="A152" s="7" t="str">
        <f t="shared" si="30"/>
        <v/>
      </c>
      <c r="B152" s="11"/>
      <c r="C152" s="1"/>
      <c r="D152" s="5"/>
      <c r="E152" s="6"/>
      <c r="F152" s="2"/>
      <c r="G152" s="1"/>
      <c r="H152" s="1"/>
      <c r="I152" s="12"/>
      <c r="J152" s="10" t="str">
        <f t="shared" si="31"/>
        <v/>
      </c>
      <c r="K152" s="10" t="str">
        <f>IF(A152="","",OR(ISBLANK(B152),B152=keuzelijsten!$A$3,B152=keuzelijsten!$A$4)*1)</f>
        <v/>
      </c>
      <c r="L152" s="10" t="str">
        <f t="shared" si="32"/>
        <v/>
      </c>
      <c r="M152" s="10" t="str">
        <f t="shared" si="33"/>
        <v/>
      </c>
      <c r="N152" s="10" t="str">
        <f t="shared" si="34"/>
        <v/>
      </c>
      <c r="O152" s="10" t="str">
        <f t="shared" si="35"/>
        <v/>
      </c>
      <c r="P152" s="10" t="str">
        <f>IF(A152="","",OR(ISBLANK(G152),G152=keuzelijsten!$B$3,G152=keuzelijsten!$B$4,G152=keuzelijsten!$B$5)*1)</f>
        <v/>
      </c>
      <c r="Q152" s="10" t="str">
        <f>IF(A152="","",OR(ISBLANK(H152),H152=keuzelijsten!$D$3,H152=keuzelijsten!$D$4,H152=keuzelijsten!$D$5,H152=keuzelijsten!$D$6,H152=keuzelijsten!$D$7)*1)</f>
        <v/>
      </c>
      <c r="R152" s="20" t="str">
        <f t="shared" si="36"/>
        <v/>
      </c>
      <c r="S152" s="20" t="str">
        <f t="shared" si="37"/>
        <v/>
      </c>
      <c r="T152" s="20" t="str">
        <f t="shared" si="38"/>
        <v/>
      </c>
      <c r="U152" s="20" t="str">
        <f>IF(OR(A152="",ISBLANK(C152)),"",EDATE(R152,VLOOKUP(R152,keuzelijsten!$F$3:$I$11,3,1)*12+VLOOKUP(R152,keuzelijsten!$F$3:$I$11,4,1)))</f>
        <v/>
      </c>
      <c r="V152" s="20" t="str">
        <f>IF(OR(A152="",ISBLANK(C152)),"",EDATE(S152,VLOOKUP(S152,keuzelijsten!$F$3:$I$11,3,1)*12+VLOOKUP(S152,keuzelijsten!$F$3:$I$11,4,1)))</f>
        <v/>
      </c>
      <c r="W152" s="19" t="str">
        <f t="shared" si="39"/>
        <v/>
      </c>
      <c r="X152" s="19" t="str">
        <f t="shared" si="40"/>
        <v/>
      </c>
      <c r="Y152" s="19">
        <f t="shared" si="41"/>
        <v>0</v>
      </c>
      <c r="Z152" s="10" t="str">
        <f t="shared" si="42"/>
        <v xml:space="preserve"> </v>
      </c>
    </row>
    <row r="153" spans="1:26" x14ac:dyDescent="0.45">
      <c r="A153" s="7" t="str">
        <f t="shared" si="30"/>
        <v/>
      </c>
      <c r="B153" s="11"/>
      <c r="C153" s="1"/>
      <c r="D153" s="5"/>
      <c r="E153" s="6"/>
      <c r="F153" s="2"/>
      <c r="G153" s="1"/>
      <c r="H153" s="1"/>
      <c r="I153" s="12"/>
      <c r="J153" s="10" t="str">
        <f t="shared" si="31"/>
        <v/>
      </c>
      <c r="K153" s="10" t="str">
        <f>IF(A153="","",OR(ISBLANK(B153),B153=keuzelijsten!$A$3,B153=keuzelijsten!$A$4)*1)</f>
        <v/>
      </c>
      <c r="L153" s="10" t="str">
        <f t="shared" si="32"/>
        <v/>
      </c>
      <c r="M153" s="10" t="str">
        <f t="shared" si="33"/>
        <v/>
      </c>
      <c r="N153" s="10" t="str">
        <f t="shared" si="34"/>
        <v/>
      </c>
      <c r="O153" s="10" t="str">
        <f t="shared" si="35"/>
        <v/>
      </c>
      <c r="P153" s="10" t="str">
        <f>IF(A153="","",OR(ISBLANK(G153),G153=keuzelijsten!$B$3,G153=keuzelijsten!$B$4,G153=keuzelijsten!$B$5)*1)</f>
        <v/>
      </c>
      <c r="Q153" s="10" t="str">
        <f>IF(A153="","",OR(ISBLANK(H153),H153=keuzelijsten!$D$3,H153=keuzelijsten!$D$4,H153=keuzelijsten!$D$5,H153=keuzelijsten!$D$6,H153=keuzelijsten!$D$7)*1)</f>
        <v/>
      </c>
      <c r="R153" s="20" t="str">
        <f t="shared" si="36"/>
        <v/>
      </c>
      <c r="S153" s="20" t="str">
        <f t="shared" si="37"/>
        <v/>
      </c>
      <c r="T153" s="20" t="str">
        <f t="shared" si="38"/>
        <v/>
      </c>
      <c r="U153" s="20" t="str">
        <f>IF(OR(A153="",ISBLANK(C153)),"",EDATE(R153,VLOOKUP(R153,keuzelijsten!$F$3:$I$11,3,1)*12+VLOOKUP(R153,keuzelijsten!$F$3:$I$11,4,1)))</f>
        <v/>
      </c>
      <c r="V153" s="20" t="str">
        <f>IF(OR(A153="",ISBLANK(C153)),"",EDATE(S153,VLOOKUP(S153,keuzelijsten!$F$3:$I$11,3,1)*12+VLOOKUP(S153,keuzelijsten!$F$3:$I$11,4,1)))</f>
        <v/>
      </c>
      <c r="W153" s="19" t="str">
        <f t="shared" si="39"/>
        <v/>
      </c>
      <c r="X153" s="19" t="str">
        <f t="shared" si="40"/>
        <v/>
      </c>
      <c r="Y153" s="19">
        <f t="shared" si="41"/>
        <v>0</v>
      </c>
      <c r="Z153" s="10" t="str">
        <f t="shared" si="42"/>
        <v xml:space="preserve"> </v>
      </c>
    </row>
    <row r="154" spans="1:26" x14ac:dyDescent="0.45">
      <c r="A154" s="7" t="str">
        <f t="shared" si="30"/>
        <v/>
      </c>
      <c r="B154" s="11"/>
      <c r="C154" s="1"/>
      <c r="D154" s="5"/>
      <c r="E154" s="6"/>
      <c r="F154" s="2"/>
      <c r="G154" s="1"/>
      <c r="H154" s="1"/>
      <c r="I154" s="12"/>
      <c r="J154" s="10" t="str">
        <f t="shared" si="31"/>
        <v/>
      </c>
      <c r="K154" s="10" t="str">
        <f>IF(A154="","",OR(ISBLANK(B154),B154=keuzelijsten!$A$3,B154=keuzelijsten!$A$4)*1)</f>
        <v/>
      </c>
      <c r="L154" s="10" t="str">
        <f t="shared" si="32"/>
        <v/>
      </c>
      <c r="M154" s="10" t="str">
        <f t="shared" si="33"/>
        <v/>
      </c>
      <c r="N154" s="10" t="str">
        <f t="shared" si="34"/>
        <v/>
      </c>
      <c r="O154" s="10" t="str">
        <f t="shared" si="35"/>
        <v/>
      </c>
      <c r="P154" s="10" t="str">
        <f>IF(A154="","",OR(ISBLANK(G154),G154=keuzelijsten!$B$3,G154=keuzelijsten!$B$4,G154=keuzelijsten!$B$5)*1)</f>
        <v/>
      </c>
      <c r="Q154" s="10" t="str">
        <f>IF(A154="","",OR(ISBLANK(H154),H154=keuzelijsten!$D$3,H154=keuzelijsten!$D$4,H154=keuzelijsten!$D$5,H154=keuzelijsten!$D$6,H154=keuzelijsten!$D$7)*1)</f>
        <v/>
      </c>
      <c r="R154" s="20" t="str">
        <f t="shared" si="36"/>
        <v/>
      </c>
      <c r="S154" s="20" t="str">
        <f t="shared" si="37"/>
        <v/>
      </c>
      <c r="T154" s="20" t="str">
        <f t="shared" si="38"/>
        <v/>
      </c>
      <c r="U154" s="20" t="str">
        <f>IF(OR(A154="",ISBLANK(C154)),"",EDATE(R154,VLOOKUP(R154,keuzelijsten!$F$3:$I$11,3,1)*12+VLOOKUP(R154,keuzelijsten!$F$3:$I$11,4,1)))</f>
        <v/>
      </c>
      <c r="V154" s="20" t="str">
        <f>IF(OR(A154="",ISBLANK(C154)),"",EDATE(S154,VLOOKUP(S154,keuzelijsten!$F$3:$I$11,3,1)*12+VLOOKUP(S154,keuzelijsten!$F$3:$I$11,4,1)))</f>
        <v/>
      </c>
      <c r="W154" s="19" t="str">
        <f t="shared" si="39"/>
        <v/>
      </c>
      <c r="X154" s="19" t="str">
        <f t="shared" si="40"/>
        <v/>
      </c>
      <c r="Y154" s="19">
        <f t="shared" si="41"/>
        <v>0</v>
      </c>
      <c r="Z154" s="10" t="str">
        <f t="shared" si="42"/>
        <v xml:space="preserve"> </v>
      </c>
    </row>
    <row r="155" spans="1:26" x14ac:dyDescent="0.45">
      <c r="A155" s="7" t="str">
        <f t="shared" si="30"/>
        <v/>
      </c>
      <c r="B155" s="11"/>
      <c r="C155" s="1"/>
      <c r="D155" s="5"/>
      <c r="E155" s="6"/>
      <c r="F155" s="2"/>
      <c r="G155" s="1"/>
      <c r="H155" s="1"/>
      <c r="I155" s="12"/>
      <c r="J155" s="10" t="str">
        <f t="shared" si="31"/>
        <v/>
      </c>
      <c r="K155" s="10" t="str">
        <f>IF(A155="","",OR(ISBLANK(B155),B155=keuzelijsten!$A$3,B155=keuzelijsten!$A$4)*1)</f>
        <v/>
      </c>
      <c r="L155" s="10" t="str">
        <f t="shared" si="32"/>
        <v/>
      </c>
      <c r="M155" s="10" t="str">
        <f t="shared" si="33"/>
        <v/>
      </c>
      <c r="N155" s="10" t="str">
        <f t="shared" si="34"/>
        <v/>
      </c>
      <c r="O155" s="10" t="str">
        <f t="shared" si="35"/>
        <v/>
      </c>
      <c r="P155" s="10" t="str">
        <f>IF(A155="","",OR(ISBLANK(G155),G155=keuzelijsten!$B$3,G155=keuzelijsten!$B$4,G155=keuzelijsten!$B$5)*1)</f>
        <v/>
      </c>
      <c r="Q155" s="10" t="str">
        <f>IF(A155="","",OR(ISBLANK(H155),H155=keuzelijsten!$D$3,H155=keuzelijsten!$D$4,H155=keuzelijsten!$D$5,H155=keuzelijsten!$D$6,H155=keuzelijsten!$D$7)*1)</f>
        <v/>
      </c>
      <c r="R155" s="20" t="str">
        <f t="shared" si="36"/>
        <v/>
      </c>
      <c r="S155" s="20" t="str">
        <f t="shared" si="37"/>
        <v/>
      </c>
      <c r="T155" s="20" t="str">
        <f t="shared" si="38"/>
        <v/>
      </c>
      <c r="U155" s="20" t="str">
        <f>IF(OR(A155="",ISBLANK(C155)),"",EDATE(R155,VLOOKUP(R155,keuzelijsten!$F$3:$I$11,3,1)*12+VLOOKUP(R155,keuzelijsten!$F$3:$I$11,4,1)))</f>
        <v/>
      </c>
      <c r="V155" s="20" t="str">
        <f>IF(OR(A155="",ISBLANK(C155)),"",EDATE(S155,VLOOKUP(S155,keuzelijsten!$F$3:$I$11,3,1)*12+VLOOKUP(S155,keuzelijsten!$F$3:$I$11,4,1)))</f>
        <v/>
      </c>
      <c r="W155" s="19" t="str">
        <f t="shared" si="39"/>
        <v/>
      </c>
      <c r="X155" s="19" t="str">
        <f t="shared" si="40"/>
        <v/>
      </c>
      <c r="Y155" s="19">
        <f t="shared" si="41"/>
        <v>0</v>
      </c>
      <c r="Z155" s="10" t="str">
        <f t="shared" si="42"/>
        <v xml:space="preserve"> </v>
      </c>
    </row>
    <row r="156" spans="1:26" x14ac:dyDescent="0.45">
      <c r="A156" s="7" t="str">
        <f t="shared" si="30"/>
        <v/>
      </c>
      <c r="B156" s="11"/>
      <c r="C156" s="1"/>
      <c r="D156" s="5"/>
      <c r="E156" s="6"/>
      <c r="F156" s="2"/>
      <c r="G156" s="1"/>
      <c r="H156" s="1"/>
      <c r="I156" s="12"/>
      <c r="J156" s="10" t="str">
        <f t="shared" si="31"/>
        <v/>
      </c>
      <c r="K156" s="10" t="str">
        <f>IF(A156="","",OR(ISBLANK(B156),B156=keuzelijsten!$A$3,B156=keuzelijsten!$A$4)*1)</f>
        <v/>
      </c>
      <c r="L156" s="10" t="str">
        <f t="shared" si="32"/>
        <v/>
      </c>
      <c r="M156" s="10" t="str">
        <f t="shared" si="33"/>
        <v/>
      </c>
      <c r="N156" s="10" t="str">
        <f t="shared" si="34"/>
        <v/>
      </c>
      <c r="O156" s="10" t="str">
        <f t="shared" si="35"/>
        <v/>
      </c>
      <c r="P156" s="10" t="str">
        <f>IF(A156="","",OR(ISBLANK(G156),G156=keuzelijsten!$B$3,G156=keuzelijsten!$B$4,G156=keuzelijsten!$B$5)*1)</f>
        <v/>
      </c>
      <c r="Q156" s="10" t="str">
        <f>IF(A156="","",OR(ISBLANK(H156),H156=keuzelijsten!$D$3,H156=keuzelijsten!$D$4,H156=keuzelijsten!$D$5,H156=keuzelijsten!$D$6,H156=keuzelijsten!$D$7)*1)</f>
        <v/>
      </c>
      <c r="R156" s="20" t="str">
        <f t="shared" si="36"/>
        <v/>
      </c>
      <c r="S156" s="20" t="str">
        <f t="shared" si="37"/>
        <v/>
      </c>
      <c r="T156" s="20" t="str">
        <f t="shared" si="38"/>
        <v/>
      </c>
      <c r="U156" s="20" t="str">
        <f>IF(OR(A156="",ISBLANK(C156)),"",EDATE(R156,VLOOKUP(R156,keuzelijsten!$F$3:$I$11,3,1)*12+VLOOKUP(R156,keuzelijsten!$F$3:$I$11,4,1)))</f>
        <v/>
      </c>
      <c r="V156" s="20" t="str">
        <f>IF(OR(A156="",ISBLANK(C156)),"",EDATE(S156,VLOOKUP(S156,keuzelijsten!$F$3:$I$11,3,1)*12+VLOOKUP(S156,keuzelijsten!$F$3:$I$11,4,1)))</f>
        <v/>
      </c>
      <c r="W156" s="19" t="str">
        <f t="shared" si="39"/>
        <v/>
      </c>
      <c r="X156" s="19" t="str">
        <f t="shared" si="40"/>
        <v/>
      </c>
      <c r="Y156" s="19">
        <f t="shared" si="41"/>
        <v>0</v>
      </c>
      <c r="Z156" s="10" t="str">
        <f t="shared" si="42"/>
        <v xml:space="preserve"> </v>
      </c>
    </row>
    <row r="157" spans="1:26" x14ac:dyDescent="0.45">
      <c r="A157" s="7" t="str">
        <f t="shared" si="30"/>
        <v/>
      </c>
      <c r="B157" s="11"/>
      <c r="C157" s="1"/>
      <c r="D157" s="5"/>
      <c r="E157" s="6"/>
      <c r="F157" s="2"/>
      <c r="G157" s="1"/>
      <c r="H157" s="1"/>
      <c r="I157" s="12"/>
      <c r="J157" s="10" t="str">
        <f t="shared" si="31"/>
        <v/>
      </c>
      <c r="K157" s="10" t="str">
        <f>IF(A157="","",OR(ISBLANK(B157),B157=keuzelijsten!$A$3,B157=keuzelijsten!$A$4)*1)</f>
        <v/>
      </c>
      <c r="L157" s="10" t="str">
        <f t="shared" si="32"/>
        <v/>
      </c>
      <c r="M157" s="10" t="str">
        <f t="shared" si="33"/>
        <v/>
      </c>
      <c r="N157" s="10" t="str">
        <f t="shared" si="34"/>
        <v/>
      </c>
      <c r="O157" s="10" t="str">
        <f t="shared" si="35"/>
        <v/>
      </c>
      <c r="P157" s="10" t="str">
        <f>IF(A157="","",OR(ISBLANK(G157),G157=keuzelijsten!$B$3,G157=keuzelijsten!$B$4,G157=keuzelijsten!$B$5)*1)</f>
        <v/>
      </c>
      <c r="Q157" s="10" t="str">
        <f>IF(A157="","",OR(ISBLANK(H157),H157=keuzelijsten!$D$3,H157=keuzelijsten!$D$4,H157=keuzelijsten!$D$5,H157=keuzelijsten!$D$6,H157=keuzelijsten!$D$7)*1)</f>
        <v/>
      </c>
      <c r="R157" s="20" t="str">
        <f t="shared" si="36"/>
        <v/>
      </c>
      <c r="S157" s="20" t="str">
        <f t="shared" si="37"/>
        <v/>
      </c>
      <c r="T157" s="20" t="str">
        <f t="shared" si="38"/>
        <v/>
      </c>
      <c r="U157" s="20" t="str">
        <f>IF(OR(A157="",ISBLANK(C157)),"",EDATE(R157,VLOOKUP(R157,keuzelijsten!$F$3:$I$11,3,1)*12+VLOOKUP(R157,keuzelijsten!$F$3:$I$11,4,1)))</f>
        <v/>
      </c>
      <c r="V157" s="20" t="str">
        <f>IF(OR(A157="",ISBLANK(C157)),"",EDATE(S157,VLOOKUP(S157,keuzelijsten!$F$3:$I$11,3,1)*12+VLOOKUP(S157,keuzelijsten!$F$3:$I$11,4,1)))</f>
        <v/>
      </c>
      <c r="W157" s="19" t="str">
        <f t="shared" si="39"/>
        <v/>
      </c>
      <c r="X157" s="19" t="str">
        <f t="shared" si="40"/>
        <v/>
      </c>
      <c r="Y157" s="19">
        <f t="shared" si="41"/>
        <v>0</v>
      </c>
      <c r="Z157" s="10" t="str">
        <f t="shared" si="42"/>
        <v xml:space="preserve"> </v>
      </c>
    </row>
    <row r="158" spans="1:26" x14ac:dyDescent="0.45">
      <c r="A158" s="7" t="str">
        <f t="shared" si="30"/>
        <v/>
      </c>
      <c r="B158" s="11"/>
      <c r="C158" s="1"/>
      <c r="D158" s="5"/>
      <c r="E158" s="6"/>
      <c r="F158" s="2"/>
      <c r="G158" s="1"/>
      <c r="H158" s="1"/>
      <c r="I158" s="12"/>
      <c r="J158" s="10" t="str">
        <f t="shared" si="31"/>
        <v/>
      </c>
      <c r="K158" s="10" t="str">
        <f>IF(A158="","",OR(ISBLANK(B158),B158=keuzelijsten!$A$3,B158=keuzelijsten!$A$4)*1)</f>
        <v/>
      </c>
      <c r="L158" s="10" t="str">
        <f t="shared" si="32"/>
        <v/>
      </c>
      <c r="M158" s="10" t="str">
        <f t="shared" si="33"/>
        <v/>
      </c>
      <c r="N158" s="10" t="str">
        <f t="shared" si="34"/>
        <v/>
      </c>
      <c r="O158" s="10" t="str">
        <f t="shared" si="35"/>
        <v/>
      </c>
      <c r="P158" s="10" t="str">
        <f>IF(A158="","",OR(ISBLANK(G158),G158=keuzelijsten!$B$3,G158=keuzelijsten!$B$4,G158=keuzelijsten!$B$5)*1)</f>
        <v/>
      </c>
      <c r="Q158" s="10" t="str">
        <f>IF(A158="","",OR(ISBLANK(H158),H158=keuzelijsten!$D$3,H158=keuzelijsten!$D$4,H158=keuzelijsten!$D$5,H158=keuzelijsten!$D$6,H158=keuzelijsten!$D$7)*1)</f>
        <v/>
      </c>
      <c r="R158" s="20" t="str">
        <f t="shared" si="36"/>
        <v/>
      </c>
      <c r="S158" s="20" t="str">
        <f t="shared" si="37"/>
        <v/>
      </c>
      <c r="T158" s="20" t="str">
        <f t="shared" si="38"/>
        <v/>
      </c>
      <c r="U158" s="20" t="str">
        <f>IF(OR(A158="",ISBLANK(C158)),"",EDATE(R158,VLOOKUP(R158,keuzelijsten!$F$3:$I$11,3,1)*12+VLOOKUP(R158,keuzelijsten!$F$3:$I$11,4,1)))</f>
        <v/>
      </c>
      <c r="V158" s="20" t="str">
        <f>IF(OR(A158="",ISBLANK(C158)),"",EDATE(S158,VLOOKUP(S158,keuzelijsten!$F$3:$I$11,3,1)*12+VLOOKUP(S158,keuzelijsten!$F$3:$I$11,4,1)))</f>
        <v/>
      </c>
      <c r="W158" s="19" t="str">
        <f t="shared" si="39"/>
        <v/>
      </c>
      <c r="X158" s="19" t="str">
        <f t="shared" si="40"/>
        <v/>
      </c>
      <c r="Y158" s="19">
        <f t="shared" si="41"/>
        <v>0</v>
      </c>
      <c r="Z158" s="10" t="str">
        <f t="shared" si="42"/>
        <v xml:space="preserve"> </v>
      </c>
    </row>
    <row r="159" spans="1:26" x14ac:dyDescent="0.45">
      <c r="A159" s="7" t="str">
        <f t="shared" si="30"/>
        <v/>
      </c>
      <c r="B159" s="11"/>
      <c r="C159" s="1"/>
      <c r="D159" s="5"/>
      <c r="E159" s="6"/>
      <c r="F159" s="2"/>
      <c r="G159" s="1"/>
      <c r="H159" s="1"/>
      <c r="I159" s="12"/>
      <c r="J159" s="10" t="str">
        <f t="shared" si="31"/>
        <v/>
      </c>
      <c r="K159" s="10" t="str">
        <f>IF(A159="","",OR(ISBLANK(B159),B159=keuzelijsten!$A$3,B159=keuzelijsten!$A$4)*1)</f>
        <v/>
      </c>
      <c r="L159" s="10" t="str">
        <f t="shared" si="32"/>
        <v/>
      </c>
      <c r="M159" s="10" t="str">
        <f t="shared" si="33"/>
        <v/>
      </c>
      <c r="N159" s="10" t="str">
        <f t="shared" si="34"/>
        <v/>
      </c>
      <c r="O159" s="10" t="str">
        <f t="shared" si="35"/>
        <v/>
      </c>
      <c r="P159" s="10" t="str">
        <f>IF(A159="","",OR(ISBLANK(G159),G159=keuzelijsten!$B$3,G159=keuzelijsten!$B$4,G159=keuzelijsten!$B$5)*1)</f>
        <v/>
      </c>
      <c r="Q159" s="10" t="str">
        <f>IF(A159="","",OR(ISBLANK(H159),H159=keuzelijsten!$D$3,H159=keuzelijsten!$D$4,H159=keuzelijsten!$D$5,H159=keuzelijsten!$D$6,H159=keuzelijsten!$D$7)*1)</f>
        <v/>
      </c>
      <c r="R159" s="20" t="str">
        <f t="shared" si="36"/>
        <v/>
      </c>
      <c r="S159" s="20" t="str">
        <f t="shared" si="37"/>
        <v/>
      </c>
      <c r="T159" s="20" t="str">
        <f t="shared" si="38"/>
        <v/>
      </c>
      <c r="U159" s="20" t="str">
        <f>IF(OR(A159="",ISBLANK(C159)),"",EDATE(R159,VLOOKUP(R159,keuzelijsten!$F$3:$I$11,3,1)*12+VLOOKUP(R159,keuzelijsten!$F$3:$I$11,4,1)))</f>
        <v/>
      </c>
      <c r="V159" s="20" t="str">
        <f>IF(OR(A159="",ISBLANK(C159)),"",EDATE(S159,VLOOKUP(S159,keuzelijsten!$F$3:$I$11,3,1)*12+VLOOKUP(S159,keuzelijsten!$F$3:$I$11,4,1)))</f>
        <v/>
      </c>
      <c r="W159" s="19" t="str">
        <f t="shared" si="39"/>
        <v/>
      </c>
      <c r="X159" s="19" t="str">
        <f t="shared" si="40"/>
        <v/>
      </c>
      <c r="Y159" s="19">
        <f t="shared" si="41"/>
        <v>0</v>
      </c>
      <c r="Z159" s="10" t="str">
        <f t="shared" si="42"/>
        <v xml:space="preserve"> </v>
      </c>
    </row>
    <row r="160" spans="1:26" x14ac:dyDescent="0.45">
      <c r="A160" s="7" t="str">
        <f t="shared" si="30"/>
        <v/>
      </c>
      <c r="B160" s="11"/>
      <c r="C160" s="1"/>
      <c r="D160" s="5"/>
      <c r="E160" s="6"/>
      <c r="F160" s="2"/>
      <c r="G160" s="1"/>
      <c r="H160" s="1"/>
      <c r="I160" s="12"/>
      <c r="J160" s="10" t="str">
        <f t="shared" si="31"/>
        <v/>
      </c>
      <c r="K160" s="10" t="str">
        <f>IF(A160="","",OR(ISBLANK(B160),B160=keuzelijsten!$A$3,B160=keuzelijsten!$A$4)*1)</f>
        <v/>
      </c>
      <c r="L160" s="10" t="str">
        <f t="shared" si="32"/>
        <v/>
      </c>
      <c r="M160" s="10" t="str">
        <f t="shared" si="33"/>
        <v/>
      </c>
      <c r="N160" s="10" t="str">
        <f t="shared" si="34"/>
        <v/>
      </c>
      <c r="O160" s="10" t="str">
        <f t="shared" si="35"/>
        <v/>
      </c>
      <c r="P160" s="10" t="str">
        <f>IF(A160="","",OR(ISBLANK(G160),G160=keuzelijsten!$B$3,G160=keuzelijsten!$B$4,G160=keuzelijsten!$B$5)*1)</f>
        <v/>
      </c>
      <c r="Q160" s="10" t="str">
        <f>IF(A160="","",OR(ISBLANK(H160),H160=keuzelijsten!$D$3,H160=keuzelijsten!$D$4,H160=keuzelijsten!$D$5,H160=keuzelijsten!$D$6,H160=keuzelijsten!$D$7)*1)</f>
        <v/>
      </c>
      <c r="R160" s="20" t="str">
        <f t="shared" si="36"/>
        <v/>
      </c>
      <c r="S160" s="20" t="str">
        <f t="shared" si="37"/>
        <v/>
      </c>
      <c r="T160" s="20" t="str">
        <f t="shared" si="38"/>
        <v/>
      </c>
      <c r="U160" s="20" t="str">
        <f>IF(OR(A160="",ISBLANK(C160)),"",EDATE(R160,VLOOKUP(R160,keuzelijsten!$F$3:$I$11,3,1)*12+VLOOKUP(R160,keuzelijsten!$F$3:$I$11,4,1)))</f>
        <v/>
      </c>
      <c r="V160" s="20" t="str">
        <f>IF(OR(A160="",ISBLANK(C160)),"",EDATE(S160,VLOOKUP(S160,keuzelijsten!$F$3:$I$11,3,1)*12+VLOOKUP(S160,keuzelijsten!$F$3:$I$11,4,1)))</f>
        <v/>
      </c>
      <c r="W160" s="19" t="str">
        <f t="shared" si="39"/>
        <v/>
      </c>
      <c r="X160" s="19" t="str">
        <f t="shared" si="40"/>
        <v/>
      </c>
      <c r="Y160" s="19">
        <f t="shared" si="41"/>
        <v>0</v>
      </c>
      <c r="Z160" s="10" t="str">
        <f t="shared" si="42"/>
        <v xml:space="preserve"> </v>
      </c>
    </row>
    <row r="161" spans="1:26" x14ac:dyDescent="0.45">
      <c r="A161" s="7" t="str">
        <f t="shared" si="30"/>
        <v/>
      </c>
      <c r="B161" s="11"/>
      <c r="C161" s="1"/>
      <c r="D161" s="5"/>
      <c r="E161" s="6"/>
      <c r="F161" s="2"/>
      <c r="G161" s="1"/>
      <c r="H161" s="1"/>
      <c r="I161" s="12"/>
      <c r="J161" s="10" t="str">
        <f t="shared" si="31"/>
        <v/>
      </c>
      <c r="K161" s="10" t="str">
        <f>IF(A161="","",OR(ISBLANK(B161),B161=keuzelijsten!$A$3,B161=keuzelijsten!$A$4)*1)</f>
        <v/>
      </c>
      <c r="L161" s="10" t="str">
        <f t="shared" si="32"/>
        <v/>
      </c>
      <c r="M161" s="10" t="str">
        <f t="shared" si="33"/>
        <v/>
      </c>
      <c r="N161" s="10" t="str">
        <f t="shared" si="34"/>
        <v/>
      </c>
      <c r="O161" s="10" t="str">
        <f t="shared" si="35"/>
        <v/>
      </c>
      <c r="P161" s="10" t="str">
        <f>IF(A161="","",OR(ISBLANK(G161),G161=keuzelijsten!$B$3,G161=keuzelijsten!$B$4,G161=keuzelijsten!$B$5)*1)</f>
        <v/>
      </c>
      <c r="Q161" s="10" t="str">
        <f>IF(A161="","",OR(ISBLANK(H161),H161=keuzelijsten!$D$3,H161=keuzelijsten!$D$4,H161=keuzelijsten!$D$5,H161=keuzelijsten!$D$6,H161=keuzelijsten!$D$7)*1)</f>
        <v/>
      </c>
      <c r="R161" s="20" t="str">
        <f t="shared" si="36"/>
        <v/>
      </c>
      <c r="S161" s="20" t="str">
        <f t="shared" si="37"/>
        <v/>
      </c>
      <c r="T161" s="20" t="str">
        <f t="shared" si="38"/>
        <v/>
      </c>
      <c r="U161" s="20" t="str">
        <f>IF(OR(A161="",ISBLANK(C161)),"",EDATE(R161,VLOOKUP(R161,keuzelijsten!$F$3:$I$11,3,1)*12+VLOOKUP(R161,keuzelijsten!$F$3:$I$11,4,1)))</f>
        <v/>
      </c>
      <c r="V161" s="20" t="str">
        <f>IF(OR(A161="",ISBLANK(C161)),"",EDATE(S161,VLOOKUP(S161,keuzelijsten!$F$3:$I$11,3,1)*12+VLOOKUP(S161,keuzelijsten!$F$3:$I$11,4,1)))</f>
        <v/>
      </c>
      <c r="W161" s="19" t="str">
        <f t="shared" si="39"/>
        <v/>
      </c>
      <c r="X161" s="19" t="str">
        <f t="shared" si="40"/>
        <v/>
      </c>
      <c r="Y161" s="19">
        <f t="shared" si="41"/>
        <v>0</v>
      </c>
      <c r="Z161" s="10" t="str">
        <f t="shared" si="42"/>
        <v xml:space="preserve"> </v>
      </c>
    </row>
    <row r="162" spans="1:26" x14ac:dyDescent="0.45">
      <c r="A162" s="7" t="str">
        <f t="shared" si="30"/>
        <v/>
      </c>
      <c r="B162" s="11"/>
      <c r="C162" s="1"/>
      <c r="D162" s="5"/>
      <c r="E162" s="6"/>
      <c r="F162" s="2"/>
      <c r="G162" s="1"/>
      <c r="H162" s="1"/>
      <c r="I162" s="12"/>
      <c r="J162" s="10" t="str">
        <f t="shared" si="31"/>
        <v/>
      </c>
      <c r="K162" s="10" t="str">
        <f>IF(A162="","",OR(ISBLANK(B162),B162=keuzelijsten!$A$3,B162=keuzelijsten!$A$4)*1)</f>
        <v/>
      </c>
      <c r="L162" s="10" t="str">
        <f t="shared" si="32"/>
        <v/>
      </c>
      <c r="M162" s="10" t="str">
        <f t="shared" si="33"/>
        <v/>
      </c>
      <c r="N162" s="10" t="str">
        <f t="shared" si="34"/>
        <v/>
      </c>
      <c r="O162" s="10" t="str">
        <f t="shared" si="35"/>
        <v/>
      </c>
      <c r="P162" s="10" t="str">
        <f>IF(A162="","",OR(ISBLANK(G162),G162=keuzelijsten!$B$3,G162=keuzelijsten!$B$4,G162=keuzelijsten!$B$5)*1)</f>
        <v/>
      </c>
      <c r="Q162" s="10" t="str">
        <f>IF(A162="","",OR(ISBLANK(H162),H162=keuzelijsten!$D$3,H162=keuzelijsten!$D$4,H162=keuzelijsten!$D$5,H162=keuzelijsten!$D$6,H162=keuzelijsten!$D$7)*1)</f>
        <v/>
      </c>
      <c r="R162" s="20" t="str">
        <f t="shared" si="36"/>
        <v/>
      </c>
      <c r="S162" s="20" t="str">
        <f t="shared" si="37"/>
        <v/>
      </c>
      <c r="T162" s="20" t="str">
        <f t="shared" si="38"/>
        <v/>
      </c>
      <c r="U162" s="20" t="str">
        <f>IF(OR(A162="",ISBLANK(C162)),"",EDATE(R162,VLOOKUP(R162,keuzelijsten!$F$3:$I$11,3,1)*12+VLOOKUP(R162,keuzelijsten!$F$3:$I$11,4,1)))</f>
        <v/>
      </c>
      <c r="V162" s="20" t="str">
        <f>IF(OR(A162="",ISBLANK(C162)),"",EDATE(S162,VLOOKUP(S162,keuzelijsten!$F$3:$I$11,3,1)*12+VLOOKUP(S162,keuzelijsten!$F$3:$I$11,4,1)))</f>
        <v/>
      </c>
      <c r="W162" s="19" t="str">
        <f t="shared" si="39"/>
        <v/>
      </c>
      <c r="X162" s="19" t="str">
        <f t="shared" si="40"/>
        <v/>
      </c>
      <c r="Y162" s="19">
        <f t="shared" si="41"/>
        <v>0</v>
      </c>
      <c r="Z162" s="10" t="str">
        <f t="shared" si="42"/>
        <v xml:space="preserve"> </v>
      </c>
    </row>
    <row r="163" spans="1:26" x14ac:dyDescent="0.45">
      <c r="A163" s="7" t="str">
        <f t="shared" si="30"/>
        <v/>
      </c>
      <c r="B163" s="11"/>
      <c r="C163" s="1"/>
      <c r="D163" s="5"/>
      <c r="E163" s="6"/>
      <c r="F163" s="2"/>
      <c r="G163" s="1"/>
      <c r="H163" s="1"/>
      <c r="I163" s="12"/>
      <c r="J163" s="10" t="str">
        <f t="shared" si="31"/>
        <v/>
      </c>
      <c r="K163" s="10" t="str">
        <f>IF(A163="","",OR(ISBLANK(B163),B163=keuzelijsten!$A$3,B163=keuzelijsten!$A$4)*1)</f>
        <v/>
      </c>
      <c r="L163" s="10" t="str">
        <f t="shared" si="32"/>
        <v/>
      </c>
      <c r="M163" s="10" t="str">
        <f t="shared" si="33"/>
        <v/>
      </c>
      <c r="N163" s="10" t="str">
        <f t="shared" si="34"/>
        <v/>
      </c>
      <c r="O163" s="10" t="str">
        <f t="shared" si="35"/>
        <v/>
      </c>
      <c r="P163" s="10" t="str">
        <f>IF(A163="","",OR(ISBLANK(G163),G163=keuzelijsten!$B$3,G163=keuzelijsten!$B$4,G163=keuzelijsten!$B$5)*1)</f>
        <v/>
      </c>
      <c r="Q163" s="10" t="str">
        <f>IF(A163="","",OR(ISBLANK(H163),H163=keuzelijsten!$D$3,H163=keuzelijsten!$D$4,H163=keuzelijsten!$D$5,H163=keuzelijsten!$D$6,H163=keuzelijsten!$D$7)*1)</f>
        <v/>
      </c>
      <c r="R163" s="20" t="str">
        <f t="shared" si="36"/>
        <v/>
      </c>
      <c r="S163" s="20" t="str">
        <f t="shared" si="37"/>
        <v/>
      </c>
      <c r="T163" s="20" t="str">
        <f t="shared" si="38"/>
        <v/>
      </c>
      <c r="U163" s="20" t="str">
        <f>IF(OR(A163="",ISBLANK(C163)),"",EDATE(R163,VLOOKUP(R163,keuzelijsten!$F$3:$I$11,3,1)*12+VLOOKUP(R163,keuzelijsten!$F$3:$I$11,4,1)))</f>
        <v/>
      </c>
      <c r="V163" s="20" t="str">
        <f>IF(OR(A163="",ISBLANK(C163)),"",EDATE(S163,VLOOKUP(S163,keuzelijsten!$F$3:$I$11,3,1)*12+VLOOKUP(S163,keuzelijsten!$F$3:$I$11,4,1)))</f>
        <v/>
      </c>
      <c r="W163" s="19" t="str">
        <f t="shared" si="39"/>
        <v/>
      </c>
      <c r="X163" s="19" t="str">
        <f t="shared" si="40"/>
        <v/>
      </c>
      <c r="Y163" s="19">
        <f t="shared" si="41"/>
        <v>0</v>
      </c>
      <c r="Z163" s="10" t="str">
        <f t="shared" si="42"/>
        <v xml:space="preserve"> </v>
      </c>
    </row>
    <row r="164" spans="1:26" x14ac:dyDescent="0.45">
      <c r="A164" s="7" t="str">
        <f t="shared" si="30"/>
        <v/>
      </c>
      <c r="B164" s="11"/>
      <c r="C164" s="1"/>
      <c r="D164" s="5"/>
      <c r="E164" s="6"/>
      <c r="F164" s="2"/>
      <c r="G164" s="1"/>
      <c r="H164" s="1"/>
      <c r="I164" s="12"/>
      <c r="J164" s="10" t="str">
        <f t="shared" si="31"/>
        <v/>
      </c>
      <c r="K164" s="10" t="str">
        <f>IF(A164="","",OR(ISBLANK(B164),B164=keuzelijsten!$A$3,B164=keuzelijsten!$A$4)*1)</f>
        <v/>
      </c>
      <c r="L164" s="10" t="str">
        <f t="shared" si="32"/>
        <v/>
      </c>
      <c r="M164" s="10" t="str">
        <f t="shared" si="33"/>
        <v/>
      </c>
      <c r="N164" s="10" t="str">
        <f t="shared" si="34"/>
        <v/>
      </c>
      <c r="O164" s="10" t="str">
        <f t="shared" si="35"/>
        <v/>
      </c>
      <c r="P164" s="10" t="str">
        <f>IF(A164="","",OR(ISBLANK(G164),G164=keuzelijsten!$B$3,G164=keuzelijsten!$B$4,G164=keuzelijsten!$B$5)*1)</f>
        <v/>
      </c>
      <c r="Q164" s="10" t="str">
        <f>IF(A164="","",OR(ISBLANK(H164),H164=keuzelijsten!$D$3,H164=keuzelijsten!$D$4,H164=keuzelijsten!$D$5,H164=keuzelijsten!$D$6,H164=keuzelijsten!$D$7)*1)</f>
        <v/>
      </c>
      <c r="R164" s="20" t="str">
        <f t="shared" si="36"/>
        <v/>
      </c>
      <c r="S164" s="20" t="str">
        <f t="shared" si="37"/>
        <v/>
      </c>
      <c r="T164" s="20" t="str">
        <f t="shared" si="38"/>
        <v/>
      </c>
      <c r="U164" s="20" t="str">
        <f>IF(OR(A164="",ISBLANK(C164)),"",EDATE(R164,VLOOKUP(R164,keuzelijsten!$F$3:$I$11,3,1)*12+VLOOKUP(R164,keuzelijsten!$F$3:$I$11,4,1)))</f>
        <v/>
      </c>
      <c r="V164" s="20" t="str">
        <f>IF(OR(A164="",ISBLANK(C164)),"",EDATE(S164,VLOOKUP(S164,keuzelijsten!$F$3:$I$11,3,1)*12+VLOOKUP(S164,keuzelijsten!$F$3:$I$11,4,1)))</f>
        <v/>
      </c>
      <c r="W164" s="19" t="str">
        <f t="shared" si="39"/>
        <v/>
      </c>
      <c r="X164" s="19" t="str">
        <f t="shared" si="40"/>
        <v/>
      </c>
      <c r="Y164" s="19">
        <f t="shared" si="41"/>
        <v>0</v>
      </c>
      <c r="Z164" s="10" t="str">
        <f t="shared" si="42"/>
        <v xml:space="preserve"> </v>
      </c>
    </row>
    <row r="165" spans="1:26" x14ac:dyDescent="0.45">
      <c r="A165" s="7" t="str">
        <f t="shared" si="30"/>
        <v/>
      </c>
      <c r="B165" s="11"/>
      <c r="C165" s="1"/>
      <c r="D165" s="5"/>
      <c r="E165" s="6"/>
      <c r="F165" s="2"/>
      <c r="G165" s="1"/>
      <c r="H165" s="1"/>
      <c r="I165" s="12"/>
      <c r="J165" s="10" t="str">
        <f t="shared" si="31"/>
        <v/>
      </c>
      <c r="K165" s="10" t="str">
        <f>IF(A165="","",OR(ISBLANK(B165),B165=keuzelijsten!$A$3,B165=keuzelijsten!$A$4)*1)</f>
        <v/>
      </c>
      <c r="L165" s="10" t="str">
        <f t="shared" si="32"/>
        <v/>
      </c>
      <c r="M165" s="10" t="str">
        <f t="shared" si="33"/>
        <v/>
      </c>
      <c r="N165" s="10" t="str">
        <f t="shared" si="34"/>
        <v/>
      </c>
      <c r="O165" s="10" t="str">
        <f t="shared" si="35"/>
        <v/>
      </c>
      <c r="P165" s="10" t="str">
        <f>IF(A165="","",OR(ISBLANK(G165),G165=keuzelijsten!$B$3,G165=keuzelijsten!$B$4,G165=keuzelijsten!$B$5)*1)</f>
        <v/>
      </c>
      <c r="Q165" s="10" t="str">
        <f>IF(A165="","",OR(ISBLANK(H165),H165=keuzelijsten!$D$3,H165=keuzelijsten!$D$4,H165=keuzelijsten!$D$5,H165=keuzelijsten!$D$6,H165=keuzelijsten!$D$7)*1)</f>
        <v/>
      </c>
      <c r="R165" s="20" t="str">
        <f t="shared" si="36"/>
        <v/>
      </c>
      <c r="S165" s="20" t="str">
        <f t="shared" si="37"/>
        <v/>
      </c>
      <c r="T165" s="20" t="str">
        <f t="shared" si="38"/>
        <v/>
      </c>
      <c r="U165" s="20" t="str">
        <f>IF(OR(A165="",ISBLANK(C165)),"",EDATE(R165,VLOOKUP(R165,keuzelijsten!$F$3:$I$11,3,1)*12+VLOOKUP(R165,keuzelijsten!$F$3:$I$11,4,1)))</f>
        <v/>
      </c>
      <c r="V165" s="20" t="str">
        <f>IF(OR(A165="",ISBLANK(C165)),"",EDATE(S165,VLOOKUP(S165,keuzelijsten!$F$3:$I$11,3,1)*12+VLOOKUP(S165,keuzelijsten!$F$3:$I$11,4,1)))</f>
        <v/>
      </c>
      <c r="W165" s="19" t="str">
        <f t="shared" si="39"/>
        <v/>
      </c>
      <c r="X165" s="19" t="str">
        <f t="shared" si="40"/>
        <v/>
      </c>
      <c r="Y165" s="19">
        <f t="shared" si="41"/>
        <v>0</v>
      </c>
      <c r="Z165" s="10" t="str">
        <f t="shared" si="42"/>
        <v xml:space="preserve"> </v>
      </c>
    </row>
    <row r="166" spans="1:26" x14ac:dyDescent="0.45">
      <c r="A166" s="7" t="str">
        <f t="shared" ref="A166:A197" si="43">IF(OR(A165="",A165=$G$2),"",A165+1)</f>
        <v/>
      </c>
      <c r="B166" s="11"/>
      <c r="C166" s="1"/>
      <c r="D166" s="5"/>
      <c r="E166" s="6"/>
      <c r="F166" s="2"/>
      <c r="G166" s="1"/>
      <c r="H166" s="1"/>
      <c r="I166" s="12"/>
      <c r="J166" s="10" t="str">
        <f t="shared" si="31"/>
        <v/>
      </c>
      <c r="K166" s="10" t="str">
        <f>IF(A166="","",OR(ISBLANK(B166),B166=keuzelijsten!$A$3,B166=keuzelijsten!$A$4)*1)</f>
        <v/>
      </c>
      <c r="L166" s="10" t="str">
        <f t="shared" si="32"/>
        <v/>
      </c>
      <c r="M166" s="10" t="str">
        <f t="shared" si="33"/>
        <v/>
      </c>
      <c r="N166" s="10" t="str">
        <f t="shared" si="34"/>
        <v/>
      </c>
      <c r="O166" s="10" t="str">
        <f t="shared" si="35"/>
        <v/>
      </c>
      <c r="P166" s="10" t="str">
        <f>IF(A166="","",OR(ISBLANK(G166),G166=keuzelijsten!$B$3,G166=keuzelijsten!$B$4,G166=keuzelijsten!$B$5)*1)</f>
        <v/>
      </c>
      <c r="Q166" s="10" t="str">
        <f>IF(A166="","",OR(ISBLANK(H166),H166=keuzelijsten!$D$3,H166=keuzelijsten!$D$4,H166=keuzelijsten!$D$5,H166=keuzelijsten!$D$6,H166=keuzelijsten!$D$7)*1)</f>
        <v/>
      </c>
      <c r="R166" s="20" t="str">
        <f t="shared" si="36"/>
        <v/>
      </c>
      <c r="S166" s="20" t="str">
        <f t="shared" si="37"/>
        <v/>
      </c>
      <c r="T166" s="20" t="str">
        <f t="shared" si="38"/>
        <v/>
      </c>
      <c r="U166" s="20" t="str">
        <f>IF(OR(A166="",ISBLANK(C166)),"",EDATE(R166,VLOOKUP(R166,keuzelijsten!$F$3:$I$11,3,1)*12+VLOOKUP(R166,keuzelijsten!$F$3:$I$11,4,1)))</f>
        <v/>
      </c>
      <c r="V166" s="20" t="str">
        <f>IF(OR(A166="",ISBLANK(C166)),"",EDATE(S166,VLOOKUP(S166,keuzelijsten!$F$3:$I$11,3,1)*12+VLOOKUP(S166,keuzelijsten!$F$3:$I$11,4,1)))</f>
        <v/>
      </c>
      <c r="W166" s="19" t="str">
        <f t="shared" si="39"/>
        <v/>
      </c>
      <c r="X166" s="19" t="str">
        <f t="shared" si="40"/>
        <v/>
      </c>
      <c r="Y166" s="19">
        <f t="shared" si="41"/>
        <v>0</v>
      </c>
      <c r="Z166" s="10" t="str">
        <f t="shared" si="42"/>
        <v xml:space="preserve"> </v>
      </c>
    </row>
    <row r="167" spans="1:26" x14ac:dyDescent="0.45">
      <c r="A167" s="7" t="str">
        <f t="shared" si="43"/>
        <v/>
      </c>
      <c r="B167" s="11"/>
      <c r="C167" s="1"/>
      <c r="D167" s="5"/>
      <c r="E167" s="6"/>
      <c r="F167" s="2"/>
      <c r="G167" s="1"/>
      <c r="H167" s="1"/>
      <c r="I167" s="12"/>
      <c r="J167" s="10" t="str">
        <f t="shared" si="31"/>
        <v/>
      </c>
      <c r="K167" s="10" t="str">
        <f>IF(A167="","",OR(ISBLANK(B167),B167=keuzelijsten!$A$3,B167=keuzelijsten!$A$4)*1)</f>
        <v/>
      </c>
      <c r="L167" s="10" t="str">
        <f t="shared" si="32"/>
        <v/>
      </c>
      <c r="M167" s="10" t="str">
        <f t="shared" si="33"/>
        <v/>
      </c>
      <c r="N167" s="10" t="str">
        <f t="shared" si="34"/>
        <v/>
      </c>
      <c r="O167" s="10" t="str">
        <f t="shared" si="35"/>
        <v/>
      </c>
      <c r="P167" s="10" t="str">
        <f>IF(A167="","",OR(ISBLANK(G167),G167=keuzelijsten!$B$3,G167=keuzelijsten!$B$4,G167=keuzelijsten!$B$5)*1)</f>
        <v/>
      </c>
      <c r="Q167" s="10" t="str">
        <f>IF(A167="","",OR(ISBLANK(H167),H167=keuzelijsten!$D$3,H167=keuzelijsten!$D$4,H167=keuzelijsten!$D$5,H167=keuzelijsten!$D$6,H167=keuzelijsten!$D$7)*1)</f>
        <v/>
      </c>
      <c r="R167" s="20" t="str">
        <f t="shared" si="36"/>
        <v/>
      </c>
      <c r="S167" s="20" t="str">
        <f t="shared" si="37"/>
        <v/>
      </c>
      <c r="T167" s="20" t="str">
        <f t="shared" si="38"/>
        <v/>
      </c>
      <c r="U167" s="20" t="str">
        <f>IF(OR(A167="",ISBLANK(C167)),"",EDATE(R167,VLOOKUP(R167,keuzelijsten!$F$3:$I$11,3,1)*12+VLOOKUP(R167,keuzelijsten!$F$3:$I$11,4,1)))</f>
        <v/>
      </c>
      <c r="V167" s="20" t="str">
        <f>IF(OR(A167="",ISBLANK(C167)),"",EDATE(S167,VLOOKUP(S167,keuzelijsten!$F$3:$I$11,3,1)*12+VLOOKUP(S167,keuzelijsten!$F$3:$I$11,4,1)))</f>
        <v/>
      </c>
      <c r="W167" s="19" t="str">
        <f t="shared" si="39"/>
        <v/>
      </c>
      <c r="X167" s="19" t="str">
        <f t="shared" si="40"/>
        <v/>
      </c>
      <c r="Y167" s="19">
        <f t="shared" si="41"/>
        <v>0</v>
      </c>
      <c r="Z167" s="10" t="str">
        <f t="shared" si="42"/>
        <v xml:space="preserve"> </v>
      </c>
    </row>
    <row r="168" spans="1:26" x14ac:dyDescent="0.45">
      <c r="A168" s="7" t="str">
        <f t="shared" si="43"/>
        <v/>
      </c>
      <c r="B168" s="11"/>
      <c r="C168" s="1"/>
      <c r="D168" s="5"/>
      <c r="E168" s="6"/>
      <c r="F168" s="2"/>
      <c r="G168" s="1"/>
      <c r="H168" s="1"/>
      <c r="I168" s="12"/>
      <c r="J168" s="10" t="str">
        <f t="shared" si="31"/>
        <v/>
      </c>
      <c r="K168" s="10" t="str">
        <f>IF(A168="","",OR(ISBLANK(B168),B168=keuzelijsten!$A$3,B168=keuzelijsten!$A$4)*1)</f>
        <v/>
      </c>
      <c r="L168" s="10" t="str">
        <f t="shared" si="32"/>
        <v/>
      </c>
      <c r="M168" s="10" t="str">
        <f t="shared" si="33"/>
        <v/>
      </c>
      <c r="N168" s="10" t="str">
        <f t="shared" si="34"/>
        <v/>
      </c>
      <c r="O168" s="10" t="str">
        <f t="shared" si="35"/>
        <v/>
      </c>
      <c r="P168" s="10" t="str">
        <f>IF(A168="","",OR(ISBLANK(G168),G168=keuzelijsten!$B$3,G168=keuzelijsten!$B$4,G168=keuzelijsten!$B$5)*1)</f>
        <v/>
      </c>
      <c r="Q168" s="10" t="str">
        <f>IF(A168="","",OR(ISBLANK(H168),H168=keuzelijsten!$D$3,H168=keuzelijsten!$D$4,H168=keuzelijsten!$D$5,H168=keuzelijsten!$D$6,H168=keuzelijsten!$D$7)*1)</f>
        <v/>
      </c>
      <c r="R168" s="20" t="str">
        <f t="shared" si="36"/>
        <v/>
      </c>
      <c r="S168" s="20" t="str">
        <f t="shared" si="37"/>
        <v/>
      </c>
      <c r="T168" s="20" t="str">
        <f t="shared" si="38"/>
        <v/>
      </c>
      <c r="U168" s="20" t="str">
        <f>IF(OR(A168="",ISBLANK(C168)),"",EDATE(R168,VLOOKUP(R168,keuzelijsten!$F$3:$I$11,3,1)*12+VLOOKUP(R168,keuzelijsten!$F$3:$I$11,4,1)))</f>
        <v/>
      </c>
      <c r="V168" s="20" t="str">
        <f>IF(OR(A168="",ISBLANK(C168)),"",EDATE(S168,VLOOKUP(S168,keuzelijsten!$F$3:$I$11,3,1)*12+VLOOKUP(S168,keuzelijsten!$F$3:$I$11,4,1)))</f>
        <v/>
      </c>
      <c r="W168" s="19" t="str">
        <f t="shared" si="39"/>
        <v/>
      </c>
      <c r="X168" s="19" t="str">
        <f t="shared" si="40"/>
        <v/>
      </c>
      <c r="Y168" s="19">
        <f t="shared" si="41"/>
        <v>0</v>
      </c>
      <c r="Z168" s="10" t="str">
        <f t="shared" si="42"/>
        <v xml:space="preserve"> </v>
      </c>
    </row>
    <row r="169" spans="1:26" x14ac:dyDescent="0.45">
      <c r="A169" s="7" t="str">
        <f t="shared" si="43"/>
        <v/>
      </c>
      <c r="B169" s="11"/>
      <c r="C169" s="1"/>
      <c r="D169" s="5"/>
      <c r="E169" s="6"/>
      <c r="F169" s="2"/>
      <c r="G169" s="1"/>
      <c r="H169" s="1"/>
      <c r="I169" s="12"/>
      <c r="J169" s="10" t="str">
        <f t="shared" si="31"/>
        <v/>
      </c>
      <c r="K169" s="10" t="str">
        <f>IF(A169="","",OR(ISBLANK(B169),B169=keuzelijsten!$A$3,B169=keuzelijsten!$A$4)*1)</f>
        <v/>
      </c>
      <c r="L169" s="10" t="str">
        <f t="shared" si="32"/>
        <v/>
      </c>
      <c r="M169" s="10" t="str">
        <f t="shared" si="33"/>
        <v/>
      </c>
      <c r="N169" s="10" t="str">
        <f t="shared" si="34"/>
        <v/>
      </c>
      <c r="O169" s="10" t="str">
        <f t="shared" si="35"/>
        <v/>
      </c>
      <c r="P169" s="10" t="str">
        <f>IF(A169="","",OR(ISBLANK(G169),G169=keuzelijsten!$B$3,G169=keuzelijsten!$B$4,G169=keuzelijsten!$B$5)*1)</f>
        <v/>
      </c>
      <c r="Q169" s="10" t="str">
        <f>IF(A169="","",OR(ISBLANK(H169),H169=keuzelijsten!$D$3,H169=keuzelijsten!$D$4,H169=keuzelijsten!$D$5,H169=keuzelijsten!$D$6,H169=keuzelijsten!$D$7)*1)</f>
        <v/>
      </c>
      <c r="R169" s="20" t="str">
        <f t="shared" si="36"/>
        <v/>
      </c>
      <c r="S169" s="20" t="str">
        <f t="shared" si="37"/>
        <v/>
      </c>
      <c r="T169" s="20" t="str">
        <f t="shared" si="38"/>
        <v/>
      </c>
      <c r="U169" s="20" t="str">
        <f>IF(OR(A169="",ISBLANK(C169)),"",EDATE(R169,VLOOKUP(R169,keuzelijsten!$F$3:$I$11,3,1)*12+VLOOKUP(R169,keuzelijsten!$F$3:$I$11,4,1)))</f>
        <v/>
      </c>
      <c r="V169" s="20" t="str">
        <f>IF(OR(A169="",ISBLANK(C169)),"",EDATE(S169,VLOOKUP(S169,keuzelijsten!$F$3:$I$11,3,1)*12+VLOOKUP(S169,keuzelijsten!$F$3:$I$11,4,1)))</f>
        <v/>
      </c>
      <c r="W169" s="19" t="str">
        <f t="shared" si="39"/>
        <v/>
      </c>
      <c r="X169" s="19" t="str">
        <f t="shared" si="40"/>
        <v/>
      </c>
      <c r="Y169" s="19">
        <f t="shared" si="41"/>
        <v>0</v>
      </c>
      <c r="Z169" s="10" t="str">
        <f t="shared" si="42"/>
        <v xml:space="preserve"> </v>
      </c>
    </row>
    <row r="170" spans="1:26" x14ac:dyDescent="0.45">
      <c r="A170" s="7" t="str">
        <f t="shared" si="43"/>
        <v/>
      </c>
      <c r="B170" s="11"/>
      <c r="C170" s="1"/>
      <c r="D170" s="5"/>
      <c r="E170" s="6"/>
      <c r="F170" s="2"/>
      <c r="G170" s="1"/>
      <c r="H170" s="1"/>
      <c r="I170" s="12"/>
      <c r="J170" s="10" t="str">
        <f t="shared" si="31"/>
        <v/>
      </c>
      <c r="K170" s="10" t="str">
        <f>IF(A170="","",OR(ISBLANK(B170),B170=keuzelijsten!$A$3,B170=keuzelijsten!$A$4)*1)</f>
        <v/>
      </c>
      <c r="L170" s="10" t="str">
        <f t="shared" si="32"/>
        <v/>
      </c>
      <c r="M170" s="10" t="str">
        <f t="shared" si="33"/>
        <v/>
      </c>
      <c r="N170" s="10" t="str">
        <f t="shared" si="34"/>
        <v/>
      </c>
      <c r="O170" s="10" t="str">
        <f t="shared" si="35"/>
        <v/>
      </c>
      <c r="P170" s="10" t="str">
        <f>IF(A170="","",OR(ISBLANK(G170),G170=keuzelijsten!$B$3,G170=keuzelijsten!$B$4,G170=keuzelijsten!$B$5)*1)</f>
        <v/>
      </c>
      <c r="Q170" s="10" t="str">
        <f>IF(A170="","",OR(ISBLANK(H170),H170=keuzelijsten!$D$3,H170=keuzelijsten!$D$4,H170=keuzelijsten!$D$5,H170=keuzelijsten!$D$6,H170=keuzelijsten!$D$7)*1)</f>
        <v/>
      </c>
      <c r="R170" s="20" t="str">
        <f t="shared" si="36"/>
        <v/>
      </c>
      <c r="S170" s="20" t="str">
        <f t="shared" si="37"/>
        <v/>
      </c>
      <c r="T170" s="20" t="str">
        <f t="shared" si="38"/>
        <v/>
      </c>
      <c r="U170" s="20" t="str">
        <f>IF(OR(A170="",ISBLANK(C170)),"",EDATE(R170,VLOOKUP(R170,keuzelijsten!$F$3:$I$11,3,1)*12+VLOOKUP(R170,keuzelijsten!$F$3:$I$11,4,1)))</f>
        <v/>
      </c>
      <c r="V170" s="20" t="str">
        <f>IF(OR(A170="",ISBLANK(C170)),"",EDATE(S170,VLOOKUP(S170,keuzelijsten!$F$3:$I$11,3,1)*12+VLOOKUP(S170,keuzelijsten!$F$3:$I$11,4,1)))</f>
        <v/>
      </c>
      <c r="W170" s="19" t="str">
        <f t="shared" si="39"/>
        <v/>
      </c>
      <c r="X170" s="19" t="str">
        <f t="shared" si="40"/>
        <v/>
      </c>
      <c r="Y170" s="19">
        <f t="shared" si="41"/>
        <v>0</v>
      </c>
      <c r="Z170" s="10" t="str">
        <f t="shared" si="42"/>
        <v xml:space="preserve"> </v>
      </c>
    </row>
    <row r="171" spans="1:26" x14ac:dyDescent="0.45">
      <c r="A171" s="7" t="str">
        <f t="shared" si="43"/>
        <v/>
      </c>
      <c r="B171" s="11"/>
      <c r="C171" s="1"/>
      <c r="D171" s="5"/>
      <c r="E171" s="6"/>
      <c r="F171" s="2"/>
      <c r="G171" s="1"/>
      <c r="H171" s="1"/>
      <c r="I171" s="12"/>
      <c r="J171" s="10" t="str">
        <f t="shared" si="31"/>
        <v/>
      </c>
      <c r="K171" s="10" t="str">
        <f>IF(A171="","",OR(ISBLANK(B171),B171=keuzelijsten!$A$3,B171=keuzelijsten!$A$4)*1)</f>
        <v/>
      </c>
      <c r="L171" s="10" t="str">
        <f t="shared" si="32"/>
        <v/>
      </c>
      <c r="M171" s="10" t="str">
        <f t="shared" si="33"/>
        <v/>
      </c>
      <c r="N171" s="10" t="str">
        <f t="shared" si="34"/>
        <v/>
      </c>
      <c r="O171" s="10" t="str">
        <f t="shared" si="35"/>
        <v/>
      </c>
      <c r="P171" s="10" t="str">
        <f>IF(A171="","",OR(ISBLANK(G171),G171=keuzelijsten!$B$3,G171=keuzelijsten!$B$4,G171=keuzelijsten!$B$5)*1)</f>
        <v/>
      </c>
      <c r="Q171" s="10" t="str">
        <f>IF(A171="","",OR(ISBLANK(H171),H171=keuzelijsten!$D$3,H171=keuzelijsten!$D$4,H171=keuzelijsten!$D$5,H171=keuzelijsten!$D$6,H171=keuzelijsten!$D$7)*1)</f>
        <v/>
      </c>
      <c r="R171" s="20" t="str">
        <f t="shared" si="36"/>
        <v/>
      </c>
      <c r="S171" s="20" t="str">
        <f t="shared" si="37"/>
        <v/>
      </c>
      <c r="T171" s="20" t="str">
        <f t="shared" si="38"/>
        <v/>
      </c>
      <c r="U171" s="20" t="str">
        <f>IF(OR(A171="",ISBLANK(C171)),"",EDATE(R171,VLOOKUP(R171,keuzelijsten!$F$3:$I$11,3,1)*12+VLOOKUP(R171,keuzelijsten!$F$3:$I$11,4,1)))</f>
        <v/>
      </c>
      <c r="V171" s="20" t="str">
        <f>IF(OR(A171="",ISBLANK(C171)),"",EDATE(S171,VLOOKUP(S171,keuzelijsten!$F$3:$I$11,3,1)*12+VLOOKUP(S171,keuzelijsten!$F$3:$I$11,4,1)))</f>
        <v/>
      </c>
      <c r="W171" s="19" t="str">
        <f t="shared" si="39"/>
        <v/>
      </c>
      <c r="X171" s="19" t="str">
        <f t="shared" si="40"/>
        <v/>
      </c>
      <c r="Y171" s="19">
        <f t="shared" si="41"/>
        <v>0</v>
      </c>
      <c r="Z171" s="10" t="str">
        <f t="shared" si="42"/>
        <v xml:space="preserve"> </v>
      </c>
    </row>
    <row r="172" spans="1:26" x14ac:dyDescent="0.45">
      <c r="A172" s="7" t="str">
        <f t="shared" si="43"/>
        <v/>
      </c>
      <c r="B172" s="11"/>
      <c r="C172" s="1"/>
      <c r="D172" s="5"/>
      <c r="E172" s="6"/>
      <c r="F172" s="2"/>
      <c r="G172" s="1"/>
      <c r="H172" s="1"/>
      <c r="I172" s="12"/>
      <c r="J172" s="10" t="str">
        <f t="shared" si="31"/>
        <v/>
      </c>
      <c r="K172" s="10" t="str">
        <f>IF(A172="","",OR(ISBLANK(B172),B172=keuzelijsten!$A$3,B172=keuzelijsten!$A$4)*1)</f>
        <v/>
      </c>
      <c r="L172" s="10" t="str">
        <f t="shared" si="32"/>
        <v/>
      </c>
      <c r="M172" s="10" t="str">
        <f t="shared" si="33"/>
        <v/>
      </c>
      <c r="N172" s="10" t="str">
        <f t="shared" si="34"/>
        <v/>
      </c>
      <c r="O172" s="10" t="str">
        <f t="shared" si="35"/>
        <v/>
      </c>
      <c r="P172" s="10" t="str">
        <f>IF(A172="","",OR(ISBLANK(G172),G172=keuzelijsten!$B$3,G172=keuzelijsten!$B$4,G172=keuzelijsten!$B$5)*1)</f>
        <v/>
      </c>
      <c r="Q172" s="10" t="str">
        <f>IF(A172="","",OR(ISBLANK(H172),H172=keuzelijsten!$D$3,H172=keuzelijsten!$D$4,H172=keuzelijsten!$D$5,H172=keuzelijsten!$D$6,H172=keuzelijsten!$D$7)*1)</f>
        <v/>
      </c>
      <c r="R172" s="20" t="str">
        <f t="shared" si="36"/>
        <v/>
      </c>
      <c r="S172" s="20" t="str">
        <f t="shared" si="37"/>
        <v/>
      </c>
      <c r="T172" s="20" t="str">
        <f t="shared" si="38"/>
        <v/>
      </c>
      <c r="U172" s="20" t="str">
        <f>IF(OR(A172="",ISBLANK(C172)),"",EDATE(R172,VLOOKUP(R172,keuzelijsten!$F$3:$I$11,3,1)*12+VLOOKUP(R172,keuzelijsten!$F$3:$I$11,4,1)))</f>
        <v/>
      </c>
      <c r="V172" s="20" t="str">
        <f>IF(OR(A172="",ISBLANK(C172)),"",EDATE(S172,VLOOKUP(S172,keuzelijsten!$F$3:$I$11,3,1)*12+VLOOKUP(S172,keuzelijsten!$F$3:$I$11,4,1)))</f>
        <v/>
      </c>
      <c r="W172" s="19" t="str">
        <f t="shared" si="39"/>
        <v/>
      </c>
      <c r="X172" s="19" t="str">
        <f t="shared" si="40"/>
        <v/>
      </c>
      <c r="Y172" s="19">
        <f t="shared" si="41"/>
        <v>0</v>
      </c>
      <c r="Z172" s="10" t="str">
        <f t="shared" si="42"/>
        <v xml:space="preserve"> </v>
      </c>
    </row>
    <row r="173" spans="1:26" x14ac:dyDescent="0.45">
      <c r="A173" s="7" t="str">
        <f t="shared" si="43"/>
        <v/>
      </c>
      <c r="B173" s="11"/>
      <c r="C173" s="1"/>
      <c r="D173" s="5"/>
      <c r="E173" s="6"/>
      <c r="F173" s="2"/>
      <c r="G173" s="1"/>
      <c r="H173" s="1"/>
      <c r="I173" s="12"/>
      <c r="J173" s="10" t="str">
        <f t="shared" si="31"/>
        <v/>
      </c>
      <c r="K173" s="10" t="str">
        <f>IF(A173="","",OR(ISBLANK(B173),B173=keuzelijsten!$A$3,B173=keuzelijsten!$A$4)*1)</f>
        <v/>
      </c>
      <c r="L173" s="10" t="str">
        <f t="shared" si="32"/>
        <v/>
      </c>
      <c r="M173" s="10" t="str">
        <f t="shared" si="33"/>
        <v/>
      </c>
      <c r="N173" s="10" t="str">
        <f t="shared" si="34"/>
        <v/>
      </c>
      <c r="O173" s="10" t="str">
        <f t="shared" si="35"/>
        <v/>
      </c>
      <c r="P173" s="10" t="str">
        <f>IF(A173="","",OR(ISBLANK(G173),G173=keuzelijsten!$B$3,G173=keuzelijsten!$B$4,G173=keuzelijsten!$B$5)*1)</f>
        <v/>
      </c>
      <c r="Q173" s="10" t="str">
        <f>IF(A173="","",OR(ISBLANK(H173),H173=keuzelijsten!$D$3,H173=keuzelijsten!$D$4,H173=keuzelijsten!$D$5,H173=keuzelijsten!$D$6,H173=keuzelijsten!$D$7)*1)</f>
        <v/>
      </c>
      <c r="R173" s="20" t="str">
        <f t="shared" si="36"/>
        <v/>
      </c>
      <c r="S173" s="20" t="str">
        <f t="shared" si="37"/>
        <v/>
      </c>
      <c r="T173" s="20" t="str">
        <f t="shared" si="38"/>
        <v/>
      </c>
      <c r="U173" s="20" t="str">
        <f>IF(OR(A173="",ISBLANK(C173)),"",EDATE(R173,VLOOKUP(R173,keuzelijsten!$F$3:$I$11,3,1)*12+VLOOKUP(R173,keuzelijsten!$F$3:$I$11,4,1)))</f>
        <v/>
      </c>
      <c r="V173" s="20" t="str">
        <f>IF(OR(A173="",ISBLANK(C173)),"",EDATE(S173,VLOOKUP(S173,keuzelijsten!$F$3:$I$11,3,1)*12+VLOOKUP(S173,keuzelijsten!$F$3:$I$11,4,1)))</f>
        <v/>
      </c>
      <c r="W173" s="19" t="str">
        <f t="shared" si="39"/>
        <v/>
      </c>
      <c r="X173" s="19" t="str">
        <f t="shared" si="40"/>
        <v/>
      </c>
      <c r="Y173" s="19">
        <f t="shared" si="41"/>
        <v>0</v>
      </c>
      <c r="Z173" s="10" t="str">
        <f t="shared" si="42"/>
        <v xml:space="preserve"> </v>
      </c>
    </row>
    <row r="174" spans="1:26" x14ac:dyDescent="0.45">
      <c r="A174" s="7" t="str">
        <f t="shared" si="43"/>
        <v/>
      </c>
      <c r="B174" s="11"/>
      <c r="C174" s="1"/>
      <c r="D174" s="5"/>
      <c r="E174" s="6"/>
      <c r="F174" s="2"/>
      <c r="G174" s="1"/>
      <c r="H174" s="1"/>
      <c r="I174" s="12"/>
      <c r="J174" s="10" t="str">
        <f t="shared" si="31"/>
        <v/>
      </c>
      <c r="K174" s="10" t="str">
        <f>IF(A174="","",OR(ISBLANK(B174),B174=keuzelijsten!$A$3,B174=keuzelijsten!$A$4)*1)</f>
        <v/>
      </c>
      <c r="L174" s="10" t="str">
        <f t="shared" si="32"/>
        <v/>
      </c>
      <c r="M174" s="10" t="str">
        <f t="shared" si="33"/>
        <v/>
      </c>
      <c r="N174" s="10" t="str">
        <f t="shared" si="34"/>
        <v/>
      </c>
      <c r="O174" s="10" t="str">
        <f t="shared" si="35"/>
        <v/>
      </c>
      <c r="P174" s="10" t="str">
        <f>IF(A174="","",OR(ISBLANK(G174),G174=keuzelijsten!$B$3,G174=keuzelijsten!$B$4,G174=keuzelijsten!$B$5)*1)</f>
        <v/>
      </c>
      <c r="Q174" s="10" t="str">
        <f>IF(A174="","",OR(ISBLANK(H174),H174=keuzelijsten!$D$3,H174=keuzelijsten!$D$4,H174=keuzelijsten!$D$5,H174=keuzelijsten!$D$6,H174=keuzelijsten!$D$7)*1)</f>
        <v/>
      </c>
      <c r="R174" s="20" t="str">
        <f t="shared" si="36"/>
        <v/>
      </c>
      <c r="S174" s="20" t="str">
        <f t="shared" si="37"/>
        <v/>
      </c>
      <c r="T174" s="20" t="str">
        <f t="shared" si="38"/>
        <v/>
      </c>
      <c r="U174" s="20" t="str">
        <f>IF(OR(A174="",ISBLANK(C174)),"",EDATE(R174,VLOOKUP(R174,keuzelijsten!$F$3:$I$11,3,1)*12+VLOOKUP(R174,keuzelijsten!$F$3:$I$11,4,1)))</f>
        <v/>
      </c>
      <c r="V174" s="20" t="str">
        <f>IF(OR(A174="",ISBLANK(C174)),"",EDATE(S174,VLOOKUP(S174,keuzelijsten!$F$3:$I$11,3,1)*12+VLOOKUP(S174,keuzelijsten!$F$3:$I$11,4,1)))</f>
        <v/>
      </c>
      <c r="W174" s="19" t="str">
        <f t="shared" si="39"/>
        <v/>
      </c>
      <c r="X174" s="19" t="str">
        <f t="shared" si="40"/>
        <v/>
      </c>
      <c r="Y174" s="19">
        <f t="shared" si="41"/>
        <v>0</v>
      </c>
      <c r="Z174" s="10" t="str">
        <f t="shared" si="42"/>
        <v xml:space="preserve"> </v>
      </c>
    </row>
    <row r="175" spans="1:26" x14ac:dyDescent="0.45">
      <c r="A175" s="7" t="str">
        <f t="shared" si="43"/>
        <v/>
      </c>
      <c r="B175" s="11"/>
      <c r="C175" s="1"/>
      <c r="D175" s="5"/>
      <c r="E175" s="6"/>
      <c r="F175" s="2"/>
      <c r="G175" s="1"/>
      <c r="H175" s="1"/>
      <c r="I175" s="12"/>
      <c r="J175" s="10" t="str">
        <f t="shared" si="31"/>
        <v/>
      </c>
      <c r="K175" s="10" t="str">
        <f>IF(A175="","",OR(ISBLANK(B175),B175=keuzelijsten!$A$3,B175=keuzelijsten!$A$4)*1)</f>
        <v/>
      </c>
      <c r="L175" s="10" t="str">
        <f t="shared" si="32"/>
        <v/>
      </c>
      <c r="M175" s="10" t="str">
        <f t="shared" si="33"/>
        <v/>
      </c>
      <c r="N175" s="10" t="str">
        <f t="shared" si="34"/>
        <v/>
      </c>
      <c r="O175" s="10" t="str">
        <f t="shared" si="35"/>
        <v/>
      </c>
      <c r="P175" s="10" t="str">
        <f>IF(A175="","",OR(ISBLANK(G175),G175=keuzelijsten!$B$3,G175=keuzelijsten!$B$4,G175=keuzelijsten!$B$5)*1)</f>
        <v/>
      </c>
      <c r="Q175" s="10" t="str">
        <f>IF(A175="","",OR(ISBLANK(H175),H175=keuzelijsten!$D$3,H175=keuzelijsten!$D$4,H175=keuzelijsten!$D$5,H175=keuzelijsten!$D$6,H175=keuzelijsten!$D$7)*1)</f>
        <v/>
      </c>
      <c r="R175" s="20" t="str">
        <f t="shared" si="36"/>
        <v/>
      </c>
      <c r="S175" s="20" t="str">
        <f t="shared" si="37"/>
        <v/>
      </c>
      <c r="T175" s="20" t="str">
        <f t="shared" si="38"/>
        <v/>
      </c>
      <c r="U175" s="20" t="str">
        <f>IF(OR(A175="",ISBLANK(C175)),"",EDATE(R175,VLOOKUP(R175,keuzelijsten!$F$3:$I$11,3,1)*12+VLOOKUP(R175,keuzelijsten!$F$3:$I$11,4,1)))</f>
        <v/>
      </c>
      <c r="V175" s="20" t="str">
        <f>IF(OR(A175="",ISBLANK(C175)),"",EDATE(S175,VLOOKUP(S175,keuzelijsten!$F$3:$I$11,3,1)*12+VLOOKUP(S175,keuzelijsten!$F$3:$I$11,4,1)))</f>
        <v/>
      </c>
      <c r="W175" s="19" t="str">
        <f t="shared" si="39"/>
        <v/>
      </c>
      <c r="X175" s="19" t="str">
        <f t="shared" si="40"/>
        <v/>
      </c>
      <c r="Y175" s="19">
        <f t="shared" si="41"/>
        <v>0</v>
      </c>
      <c r="Z175" s="10" t="str">
        <f t="shared" si="42"/>
        <v xml:space="preserve"> </v>
      </c>
    </row>
    <row r="176" spans="1:26" x14ac:dyDescent="0.45">
      <c r="A176" s="7" t="str">
        <f t="shared" si="43"/>
        <v/>
      </c>
      <c r="B176" s="11"/>
      <c r="C176" s="1"/>
      <c r="D176" s="5"/>
      <c r="E176" s="6"/>
      <c r="F176" s="2"/>
      <c r="G176" s="1"/>
      <c r="H176" s="1"/>
      <c r="I176" s="12"/>
      <c r="J176" s="10" t="str">
        <f t="shared" si="31"/>
        <v/>
      </c>
      <c r="K176" s="10" t="str">
        <f>IF(A176="","",OR(ISBLANK(B176),B176=keuzelijsten!$A$3,B176=keuzelijsten!$A$4)*1)</f>
        <v/>
      </c>
      <c r="L176" s="10" t="str">
        <f t="shared" si="32"/>
        <v/>
      </c>
      <c r="M176" s="10" t="str">
        <f t="shared" si="33"/>
        <v/>
      </c>
      <c r="N176" s="10" t="str">
        <f t="shared" si="34"/>
        <v/>
      </c>
      <c r="O176" s="10" t="str">
        <f t="shared" si="35"/>
        <v/>
      </c>
      <c r="P176" s="10" t="str">
        <f>IF(A176="","",OR(ISBLANK(G176),G176=keuzelijsten!$B$3,G176=keuzelijsten!$B$4,G176=keuzelijsten!$B$5)*1)</f>
        <v/>
      </c>
      <c r="Q176" s="10" t="str">
        <f>IF(A176="","",OR(ISBLANK(H176),H176=keuzelijsten!$D$3,H176=keuzelijsten!$D$4,H176=keuzelijsten!$D$5,H176=keuzelijsten!$D$6,H176=keuzelijsten!$D$7)*1)</f>
        <v/>
      </c>
      <c r="R176" s="20" t="str">
        <f t="shared" si="36"/>
        <v/>
      </c>
      <c r="S176" s="20" t="str">
        <f t="shared" si="37"/>
        <v/>
      </c>
      <c r="T176" s="20" t="str">
        <f t="shared" si="38"/>
        <v/>
      </c>
      <c r="U176" s="20" t="str">
        <f>IF(OR(A176="",ISBLANK(C176)),"",EDATE(R176,VLOOKUP(R176,keuzelijsten!$F$3:$I$11,3,1)*12+VLOOKUP(R176,keuzelijsten!$F$3:$I$11,4,1)))</f>
        <v/>
      </c>
      <c r="V176" s="20" t="str">
        <f>IF(OR(A176="",ISBLANK(C176)),"",EDATE(S176,VLOOKUP(S176,keuzelijsten!$F$3:$I$11,3,1)*12+VLOOKUP(S176,keuzelijsten!$F$3:$I$11,4,1)))</f>
        <v/>
      </c>
      <c r="W176" s="19" t="str">
        <f t="shared" si="39"/>
        <v/>
      </c>
      <c r="X176" s="19" t="str">
        <f t="shared" si="40"/>
        <v/>
      </c>
      <c r="Y176" s="19">
        <f t="shared" si="41"/>
        <v>0</v>
      </c>
      <c r="Z176" s="10" t="str">
        <f t="shared" si="42"/>
        <v xml:space="preserve"> </v>
      </c>
    </row>
    <row r="177" spans="1:26" x14ac:dyDescent="0.45">
      <c r="A177" s="7" t="str">
        <f t="shared" si="43"/>
        <v/>
      </c>
      <c r="B177" s="11"/>
      <c r="C177" s="1"/>
      <c r="D177" s="5"/>
      <c r="E177" s="6"/>
      <c r="F177" s="2"/>
      <c r="G177" s="1"/>
      <c r="H177" s="1"/>
      <c r="I177" s="12"/>
      <c r="J177" s="10" t="str">
        <f t="shared" si="31"/>
        <v/>
      </c>
      <c r="K177" s="10" t="str">
        <f>IF(A177="","",OR(ISBLANK(B177),B177=keuzelijsten!$A$3,B177=keuzelijsten!$A$4)*1)</f>
        <v/>
      </c>
      <c r="L177" s="10" t="str">
        <f t="shared" si="32"/>
        <v/>
      </c>
      <c r="M177" s="10" t="str">
        <f t="shared" si="33"/>
        <v/>
      </c>
      <c r="N177" s="10" t="str">
        <f t="shared" si="34"/>
        <v/>
      </c>
      <c r="O177" s="10" t="str">
        <f t="shared" si="35"/>
        <v/>
      </c>
      <c r="P177" s="10" t="str">
        <f>IF(A177="","",OR(ISBLANK(G177),G177=keuzelijsten!$B$3,G177=keuzelijsten!$B$4,G177=keuzelijsten!$B$5)*1)</f>
        <v/>
      </c>
      <c r="Q177" s="10" t="str">
        <f>IF(A177="","",OR(ISBLANK(H177),H177=keuzelijsten!$D$3,H177=keuzelijsten!$D$4,H177=keuzelijsten!$D$5,H177=keuzelijsten!$D$6,H177=keuzelijsten!$D$7)*1)</f>
        <v/>
      </c>
      <c r="R177" s="20" t="str">
        <f t="shared" si="36"/>
        <v/>
      </c>
      <c r="S177" s="20" t="str">
        <f t="shared" si="37"/>
        <v/>
      </c>
      <c r="T177" s="20" t="str">
        <f t="shared" si="38"/>
        <v/>
      </c>
      <c r="U177" s="20" t="str">
        <f>IF(OR(A177="",ISBLANK(C177)),"",EDATE(R177,VLOOKUP(R177,keuzelijsten!$F$3:$I$11,3,1)*12+VLOOKUP(R177,keuzelijsten!$F$3:$I$11,4,1)))</f>
        <v/>
      </c>
      <c r="V177" s="20" t="str">
        <f>IF(OR(A177="",ISBLANK(C177)),"",EDATE(S177,VLOOKUP(S177,keuzelijsten!$F$3:$I$11,3,1)*12+VLOOKUP(S177,keuzelijsten!$F$3:$I$11,4,1)))</f>
        <v/>
      </c>
      <c r="W177" s="19" t="str">
        <f t="shared" si="39"/>
        <v/>
      </c>
      <c r="X177" s="19" t="str">
        <f t="shared" si="40"/>
        <v/>
      </c>
      <c r="Y177" s="19">
        <f t="shared" si="41"/>
        <v>0</v>
      </c>
      <c r="Z177" s="10" t="str">
        <f t="shared" si="42"/>
        <v xml:space="preserve"> </v>
      </c>
    </row>
    <row r="178" spans="1:26" x14ac:dyDescent="0.45">
      <c r="A178" s="7" t="str">
        <f t="shared" si="43"/>
        <v/>
      </c>
      <c r="B178" s="11"/>
      <c r="C178" s="1"/>
      <c r="D178" s="5"/>
      <c r="E178" s="6"/>
      <c r="F178" s="2"/>
      <c r="G178" s="1"/>
      <c r="H178" s="1"/>
      <c r="I178" s="12"/>
      <c r="J178" s="10" t="str">
        <f t="shared" si="31"/>
        <v/>
      </c>
      <c r="K178" s="10" t="str">
        <f>IF(A178="","",OR(ISBLANK(B178),B178=keuzelijsten!$A$3,B178=keuzelijsten!$A$4)*1)</f>
        <v/>
      </c>
      <c r="L178" s="10" t="str">
        <f t="shared" si="32"/>
        <v/>
      </c>
      <c r="M178" s="10" t="str">
        <f t="shared" si="33"/>
        <v/>
      </c>
      <c r="N178" s="10" t="str">
        <f t="shared" si="34"/>
        <v/>
      </c>
      <c r="O178" s="10" t="str">
        <f t="shared" si="35"/>
        <v/>
      </c>
      <c r="P178" s="10" t="str">
        <f>IF(A178="","",OR(ISBLANK(G178),G178=keuzelijsten!$B$3,G178=keuzelijsten!$B$4,G178=keuzelijsten!$B$5)*1)</f>
        <v/>
      </c>
      <c r="Q178" s="10" t="str">
        <f>IF(A178="","",OR(ISBLANK(H178),H178=keuzelijsten!$D$3,H178=keuzelijsten!$D$4,H178=keuzelijsten!$D$5,H178=keuzelijsten!$D$6,H178=keuzelijsten!$D$7)*1)</f>
        <v/>
      </c>
      <c r="R178" s="20" t="str">
        <f t="shared" si="36"/>
        <v/>
      </c>
      <c r="S178" s="20" t="str">
        <f t="shared" si="37"/>
        <v/>
      </c>
      <c r="T178" s="20" t="str">
        <f t="shared" si="38"/>
        <v/>
      </c>
      <c r="U178" s="20" t="str">
        <f>IF(OR(A178="",ISBLANK(C178)),"",EDATE(R178,VLOOKUP(R178,keuzelijsten!$F$3:$I$11,3,1)*12+VLOOKUP(R178,keuzelijsten!$F$3:$I$11,4,1)))</f>
        <v/>
      </c>
      <c r="V178" s="20" t="str">
        <f>IF(OR(A178="",ISBLANK(C178)),"",EDATE(S178,VLOOKUP(S178,keuzelijsten!$F$3:$I$11,3,1)*12+VLOOKUP(S178,keuzelijsten!$F$3:$I$11,4,1)))</f>
        <v/>
      </c>
      <c r="W178" s="19" t="str">
        <f t="shared" si="39"/>
        <v/>
      </c>
      <c r="X178" s="19" t="str">
        <f t="shared" si="40"/>
        <v/>
      </c>
      <c r="Y178" s="19">
        <f t="shared" si="41"/>
        <v>0</v>
      </c>
      <c r="Z178" s="10" t="str">
        <f t="shared" si="42"/>
        <v xml:space="preserve"> </v>
      </c>
    </row>
    <row r="179" spans="1:26" x14ac:dyDescent="0.45">
      <c r="A179" s="7" t="str">
        <f t="shared" si="43"/>
        <v/>
      </c>
      <c r="B179" s="11"/>
      <c r="C179" s="1"/>
      <c r="D179" s="5"/>
      <c r="E179" s="6"/>
      <c r="F179" s="2"/>
      <c r="G179" s="1"/>
      <c r="H179" s="1"/>
      <c r="I179" s="12"/>
      <c r="J179" s="10" t="str">
        <f t="shared" si="31"/>
        <v/>
      </c>
      <c r="K179" s="10" t="str">
        <f>IF(A179="","",OR(ISBLANK(B179),B179=keuzelijsten!$A$3,B179=keuzelijsten!$A$4)*1)</f>
        <v/>
      </c>
      <c r="L179" s="10" t="str">
        <f t="shared" si="32"/>
        <v/>
      </c>
      <c r="M179" s="10" t="str">
        <f t="shared" si="33"/>
        <v/>
      </c>
      <c r="N179" s="10" t="str">
        <f t="shared" si="34"/>
        <v/>
      </c>
      <c r="O179" s="10" t="str">
        <f t="shared" si="35"/>
        <v/>
      </c>
      <c r="P179" s="10" t="str">
        <f>IF(A179="","",OR(ISBLANK(G179),G179=keuzelijsten!$B$3,G179=keuzelijsten!$B$4,G179=keuzelijsten!$B$5)*1)</f>
        <v/>
      </c>
      <c r="Q179" s="10" t="str">
        <f>IF(A179="","",OR(ISBLANK(H179),H179=keuzelijsten!$D$3,H179=keuzelijsten!$D$4,H179=keuzelijsten!$D$5,H179=keuzelijsten!$D$6,H179=keuzelijsten!$D$7)*1)</f>
        <v/>
      </c>
      <c r="R179" s="20" t="str">
        <f t="shared" si="36"/>
        <v/>
      </c>
      <c r="S179" s="20" t="str">
        <f t="shared" si="37"/>
        <v/>
      </c>
      <c r="T179" s="20" t="str">
        <f t="shared" si="38"/>
        <v/>
      </c>
      <c r="U179" s="20" t="str">
        <f>IF(OR(A179="",ISBLANK(C179)),"",EDATE(R179,VLOOKUP(R179,keuzelijsten!$F$3:$I$11,3,1)*12+VLOOKUP(R179,keuzelijsten!$F$3:$I$11,4,1)))</f>
        <v/>
      </c>
      <c r="V179" s="20" t="str">
        <f>IF(OR(A179="",ISBLANK(C179)),"",EDATE(S179,VLOOKUP(S179,keuzelijsten!$F$3:$I$11,3,1)*12+VLOOKUP(S179,keuzelijsten!$F$3:$I$11,4,1)))</f>
        <v/>
      </c>
      <c r="W179" s="19" t="str">
        <f t="shared" si="39"/>
        <v/>
      </c>
      <c r="X179" s="19" t="str">
        <f t="shared" si="40"/>
        <v/>
      </c>
      <c r="Y179" s="19">
        <f t="shared" si="41"/>
        <v>0</v>
      </c>
      <c r="Z179" s="10" t="str">
        <f t="shared" si="42"/>
        <v xml:space="preserve"> </v>
      </c>
    </row>
    <row r="180" spans="1:26" x14ac:dyDescent="0.45">
      <c r="A180" s="7" t="str">
        <f t="shared" si="43"/>
        <v/>
      </c>
      <c r="B180" s="11"/>
      <c r="C180" s="1"/>
      <c r="D180" s="5"/>
      <c r="E180" s="6"/>
      <c r="F180" s="2"/>
      <c r="G180" s="1"/>
      <c r="H180" s="1"/>
      <c r="I180" s="12"/>
      <c r="J180" s="10" t="str">
        <f t="shared" si="31"/>
        <v/>
      </c>
      <c r="K180" s="10" t="str">
        <f>IF(A180="","",OR(ISBLANK(B180),B180=keuzelijsten!$A$3,B180=keuzelijsten!$A$4)*1)</f>
        <v/>
      </c>
      <c r="L180" s="10" t="str">
        <f t="shared" si="32"/>
        <v/>
      </c>
      <c r="M180" s="10" t="str">
        <f t="shared" si="33"/>
        <v/>
      </c>
      <c r="N180" s="10" t="str">
        <f t="shared" si="34"/>
        <v/>
      </c>
      <c r="O180" s="10" t="str">
        <f t="shared" si="35"/>
        <v/>
      </c>
      <c r="P180" s="10" t="str">
        <f>IF(A180="","",OR(ISBLANK(G180),G180=keuzelijsten!$B$3,G180=keuzelijsten!$B$4,G180=keuzelijsten!$B$5)*1)</f>
        <v/>
      </c>
      <c r="Q180" s="10" t="str">
        <f>IF(A180="","",OR(ISBLANK(H180),H180=keuzelijsten!$D$3,H180=keuzelijsten!$D$4,H180=keuzelijsten!$D$5,H180=keuzelijsten!$D$6,H180=keuzelijsten!$D$7)*1)</f>
        <v/>
      </c>
      <c r="R180" s="20" t="str">
        <f t="shared" si="36"/>
        <v/>
      </c>
      <c r="S180" s="20" t="str">
        <f t="shared" si="37"/>
        <v/>
      </c>
      <c r="T180" s="20" t="str">
        <f t="shared" si="38"/>
        <v/>
      </c>
      <c r="U180" s="20" t="str">
        <f>IF(OR(A180="",ISBLANK(C180)),"",EDATE(R180,VLOOKUP(R180,keuzelijsten!$F$3:$I$11,3,1)*12+VLOOKUP(R180,keuzelijsten!$F$3:$I$11,4,1)))</f>
        <v/>
      </c>
      <c r="V180" s="20" t="str">
        <f>IF(OR(A180="",ISBLANK(C180)),"",EDATE(S180,VLOOKUP(S180,keuzelijsten!$F$3:$I$11,3,1)*12+VLOOKUP(S180,keuzelijsten!$F$3:$I$11,4,1)))</f>
        <v/>
      </c>
      <c r="W180" s="19" t="str">
        <f t="shared" si="39"/>
        <v/>
      </c>
      <c r="X180" s="19" t="str">
        <f t="shared" si="40"/>
        <v/>
      </c>
      <c r="Y180" s="19">
        <f t="shared" si="41"/>
        <v>0</v>
      </c>
      <c r="Z180" s="10" t="str">
        <f t="shared" si="42"/>
        <v xml:space="preserve"> </v>
      </c>
    </row>
    <row r="181" spans="1:26" x14ac:dyDescent="0.45">
      <c r="A181" s="7" t="str">
        <f t="shared" si="43"/>
        <v/>
      </c>
      <c r="B181" s="11"/>
      <c r="C181" s="1"/>
      <c r="D181" s="5"/>
      <c r="E181" s="6"/>
      <c r="F181" s="2"/>
      <c r="G181" s="1"/>
      <c r="H181" s="1"/>
      <c r="I181" s="12"/>
      <c r="J181" s="10" t="str">
        <f t="shared" si="31"/>
        <v/>
      </c>
      <c r="K181" s="10" t="str">
        <f>IF(A181="","",OR(ISBLANK(B181),B181=keuzelijsten!$A$3,B181=keuzelijsten!$A$4)*1)</f>
        <v/>
      </c>
      <c r="L181" s="10" t="str">
        <f t="shared" si="32"/>
        <v/>
      </c>
      <c r="M181" s="10" t="str">
        <f t="shared" si="33"/>
        <v/>
      </c>
      <c r="N181" s="10" t="str">
        <f t="shared" si="34"/>
        <v/>
      </c>
      <c r="O181" s="10" t="str">
        <f t="shared" si="35"/>
        <v/>
      </c>
      <c r="P181" s="10" t="str">
        <f>IF(A181="","",OR(ISBLANK(G181),G181=keuzelijsten!$B$3,G181=keuzelijsten!$B$4,G181=keuzelijsten!$B$5)*1)</f>
        <v/>
      </c>
      <c r="Q181" s="10" t="str">
        <f>IF(A181="","",OR(ISBLANK(H181),H181=keuzelijsten!$D$3,H181=keuzelijsten!$D$4,H181=keuzelijsten!$D$5,H181=keuzelijsten!$D$6,H181=keuzelijsten!$D$7)*1)</f>
        <v/>
      </c>
      <c r="R181" s="20" t="str">
        <f t="shared" si="36"/>
        <v/>
      </c>
      <c r="S181" s="20" t="str">
        <f t="shared" si="37"/>
        <v/>
      </c>
      <c r="T181" s="20" t="str">
        <f t="shared" si="38"/>
        <v/>
      </c>
      <c r="U181" s="20" t="str">
        <f>IF(OR(A181="",ISBLANK(C181)),"",EDATE(R181,VLOOKUP(R181,keuzelijsten!$F$3:$I$11,3,1)*12+VLOOKUP(R181,keuzelijsten!$F$3:$I$11,4,1)))</f>
        <v/>
      </c>
      <c r="V181" s="20" t="str">
        <f>IF(OR(A181="",ISBLANK(C181)),"",EDATE(S181,VLOOKUP(S181,keuzelijsten!$F$3:$I$11,3,1)*12+VLOOKUP(S181,keuzelijsten!$F$3:$I$11,4,1)))</f>
        <v/>
      </c>
      <c r="W181" s="19" t="str">
        <f t="shared" si="39"/>
        <v/>
      </c>
      <c r="X181" s="19" t="str">
        <f t="shared" si="40"/>
        <v/>
      </c>
      <c r="Y181" s="19">
        <f t="shared" si="41"/>
        <v>0</v>
      </c>
      <c r="Z181" s="10" t="str">
        <f t="shared" si="42"/>
        <v xml:space="preserve"> </v>
      </c>
    </row>
    <row r="182" spans="1:26" x14ac:dyDescent="0.45">
      <c r="A182" s="7" t="str">
        <f t="shared" si="43"/>
        <v/>
      </c>
      <c r="B182" s="11"/>
      <c r="C182" s="1"/>
      <c r="D182" s="5"/>
      <c r="E182" s="6"/>
      <c r="F182" s="2"/>
      <c r="G182" s="1"/>
      <c r="H182" s="1"/>
      <c r="I182" s="12"/>
      <c r="J182" s="10" t="str">
        <f t="shared" si="31"/>
        <v/>
      </c>
      <c r="K182" s="10" t="str">
        <f>IF(A182="","",OR(ISBLANK(B182),B182=keuzelijsten!$A$3,B182=keuzelijsten!$A$4)*1)</f>
        <v/>
      </c>
      <c r="L182" s="10" t="str">
        <f t="shared" si="32"/>
        <v/>
      </c>
      <c r="M182" s="10" t="str">
        <f t="shared" si="33"/>
        <v/>
      </c>
      <c r="N182" s="10" t="str">
        <f t="shared" si="34"/>
        <v/>
      </c>
      <c r="O182" s="10" t="str">
        <f t="shared" si="35"/>
        <v/>
      </c>
      <c r="P182" s="10" t="str">
        <f>IF(A182="","",OR(ISBLANK(G182),G182=keuzelijsten!$B$3,G182=keuzelijsten!$B$4,G182=keuzelijsten!$B$5)*1)</f>
        <v/>
      </c>
      <c r="Q182" s="10" t="str">
        <f>IF(A182="","",OR(ISBLANK(H182),H182=keuzelijsten!$D$3,H182=keuzelijsten!$D$4,H182=keuzelijsten!$D$5,H182=keuzelijsten!$D$6,H182=keuzelijsten!$D$7)*1)</f>
        <v/>
      </c>
      <c r="R182" s="20" t="str">
        <f t="shared" si="36"/>
        <v/>
      </c>
      <c r="S182" s="20" t="str">
        <f t="shared" si="37"/>
        <v/>
      </c>
      <c r="T182" s="20" t="str">
        <f t="shared" si="38"/>
        <v/>
      </c>
      <c r="U182" s="20" t="str">
        <f>IF(OR(A182="",ISBLANK(C182)),"",EDATE(R182,VLOOKUP(R182,keuzelijsten!$F$3:$I$11,3,1)*12+VLOOKUP(R182,keuzelijsten!$F$3:$I$11,4,1)))</f>
        <v/>
      </c>
      <c r="V182" s="20" t="str">
        <f>IF(OR(A182="",ISBLANK(C182)),"",EDATE(S182,VLOOKUP(S182,keuzelijsten!$F$3:$I$11,3,1)*12+VLOOKUP(S182,keuzelijsten!$F$3:$I$11,4,1)))</f>
        <v/>
      </c>
      <c r="W182" s="19" t="str">
        <f t="shared" si="39"/>
        <v/>
      </c>
      <c r="X182" s="19" t="str">
        <f t="shared" si="40"/>
        <v/>
      </c>
      <c r="Y182" s="19">
        <f t="shared" si="41"/>
        <v>0</v>
      </c>
      <c r="Z182" s="10" t="str">
        <f t="shared" si="42"/>
        <v xml:space="preserve"> </v>
      </c>
    </row>
    <row r="183" spans="1:26" x14ac:dyDescent="0.45">
      <c r="A183" s="7" t="str">
        <f t="shared" si="43"/>
        <v/>
      </c>
      <c r="B183" s="11"/>
      <c r="C183" s="1"/>
      <c r="D183" s="5"/>
      <c r="E183" s="6"/>
      <c r="F183" s="2"/>
      <c r="G183" s="1"/>
      <c r="H183" s="1"/>
      <c r="I183" s="12"/>
      <c r="J183" s="10" t="str">
        <f t="shared" si="31"/>
        <v/>
      </c>
      <c r="K183" s="10" t="str">
        <f>IF(A183="","",OR(ISBLANK(B183),B183=keuzelijsten!$A$3,B183=keuzelijsten!$A$4)*1)</f>
        <v/>
      </c>
      <c r="L183" s="10" t="str">
        <f t="shared" si="32"/>
        <v/>
      </c>
      <c r="M183" s="10" t="str">
        <f t="shared" si="33"/>
        <v/>
      </c>
      <c r="N183" s="10" t="str">
        <f t="shared" si="34"/>
        <v/>
      </c>
      <c r="O183" s="10" t="str">
        <f t="shared" si="35"/>
        <v/>
      </c>
      <c r="P183" s="10" t="str">
        <f>IF(A183="","",OR(ISBLANK(G183),G183=keuzelijsten!$B$3,G183=keuzelijsten!$B$4,G183=keuzelijsten!$B$5)*1)</f>
        <v/>
      </c>
      <c r="Q183" s="10" t="str">
        <f>IF(A183="","",OR(ISBLANK(H183),H183=keuzelijsten!$D$3,H183=keuzelijsten!$D$4,H183=keuzelijsten!$D$5,H183=keuzelijsten!$D$6,H183=keuzelijsten!$D$7)*1)</f>
        <v/>
      </c>
      <c r="R183" s="20" t="str">
        <f t="shared" si="36"/>
        <v/>
      </c>
      <c r="S183" s="20" t="str">
        <f t="shared" si="37"/>
        <v/>
      </c>
      <c r="T183" s="20" t="str">
        <f t="shared" si="38"/>
        <v/>
      </c>
      <c r="U183" s="20" t="str">
        <f>IF(OR(A183="",ISBLANK(C183)),"",EDATE(R183,VLOOKUP(R183,keuzelijsten!$F$3:$I$11,3,1)*12+VLOOKUP(R183,keuzelijsten!$F$3:$I$11,4,1)))</f>
        <v/>
      </c>
      <c r="V183" s="20" t="str">
        <f>IF(OR(A183="",ISBLANK(C183)),"",EDATE(S183,VLOOKUP(S183,keuzelijsten!$F$3:$I$11,3,1)*12+VLOOKUP(S183,keuzelijsten!$F$3:$I$11,4,1)))</f>
        <v/>
      </c>
      <c r="W183" s="19" t="str">
        <f t="shared" si="39"/>
        <v/>
      </c>
      <c r="X183" s="19" t="str">
        <f t="shared" si="40"/>
        <v/>
      </c>
      <c r="Y183" s="19">
        <f t="shared" si="41"/>
        <v>0</v>
      </c>
      <c r="Z183" s="10" t="str">
        <f t="shared" si="42"/>
        <v xml:space="preserve"> </v>
      </c>
    </row>
    <row r="184" spans="1:26" x14ac:dyDescent="0.45">
      <c r="A184" s="7" t="str">
        <f t="shared" si="43"/>
        <v/>
      </c>
      <c r="B184" s="11"/>
      <c r="C184" s="1"/>
      <c r="D184" s="5"/>
      <c r="E184" s="6"/>
      <c r="F184" s="2"/>
      <c r="G184" s="1"/>
      <c r="H184" s="1"/>
      <c r="I184" s="12"/>
      <c r="J184" s="10" t="str">
        <f t="shared" si="31"/>
        <v/>
      </c>
      <c r="K184" s="10" t="str">
        <f>IF(A184="","",OR(ISBLANK(B184),B184=keuzelijsten!$A$3,B184=keuzelijsten!$A$4)*1)</f>
        <v/>
      </c>
      <c r="L184" s="10" t="str">
        <f t="shared" si="32"/>
        <v/>
      </c>
      <c r="M184" s="10" t="str">
        <f t="shared" si="33"/>
        <v/>
      </c>
      <c r="N184" s="10" t="str">
        <f t="shared" si="34"/>
        <v/>
      </c>
      <c r="O184" s="10" t="str">
        <f t="shared" si="35"/>
        <v/>
      </c>
      <c r="P184" s="10" t="str">
        <f>IF(A184="","",OR(ISBLANK(G184),G184=keuzelijsten!$B$3,G184=keuzelijsten!$B$4,G184=keuzelijsten!$B$5)*1)</f>
        <v/>
      </c>
      <c r="Q184" s="10" t="str">
        <f>IF(A184="","",OR(ISBLANK(H184),H184=keuzelijsten!$D$3,H184=keuzelijsten!$D$4,H184=keuzelijsten!$D$5,H184=keuzelijsten!$D$6,H184=keuzelijsten!$D$7)*1)</f>
        <v/>
      </c>
      <c r="R184" s="20" t="str">
        <f t="shared" si="36"/>
        <v/>
      </c>
      <c r="S184" s="20" t="str">
        <f t="shared" si="37"/>
        <v/>
      </c>
      <c r="T184" s="20" t="str">
        <f t="shared" si="38"/>
        <v/>
      </c>
      <c r="U184" s="20" t="str">
        <f>IF(OR(A184="",ISBLANK(C184)),"",EDATE(R184,VLOOKUP(R184,keuzelijsten!$F$3:$I$11,3,1)*12+VLOOKUP(R184,keuzelijsten!$F$3:$I$11,4,1)))</f>
        <v/>
      </c>
      <c r="V184" s="20" t="str">
        <f>IF(OR(A184="",ISBLANK(C184)),"",EDATE(S184,VLOOKUP(S184,keuzelijsten!$F$3:$I$11,3,1)*12+VLOOKUP(S184,keuzelijsten!$F$3:$I$11,4,1)))</f>
        <v/>
      </c>
      <c r="W184" s="19" t="str">
        <f t="shared" si="39"/>
        <v/>
      </c>
      <c r="X184" s="19" t="str">
        <f t="shared" si="40"/>
        <v/>
      </c>
      <c r="Y184" s="19">
        <f t="shared" si="41"/>
        <v>0</v>
      </c>
      <c r="Z184" s="10" t="str">
        <f t="shared" si="42"/>
        <v xml:space="preserve"> </v>
      </c>
    </row>
    <row r="185" spans="1:26" x14ac:dyDescent="0.45">
      <c r="A185" s="7" t="str">
        <f t="shared" si="43"/>
        <v/>
      </c>
      <c r="B185" s="11"/>
      <c r="C185" s="1"/>
      <c r="D185" s="5"/>
      <c r="E185" s="6"/>
      <c r="F185" s="2"/>
      <c r="G185" s="1"/>
      <c r="H185" s="1"/>
      <c r="I185" s="12"/>
      <c r="J185" s="10" t="str">
        <f t="shared" si="31"/>
        <v/>
      </c>
      <c r="K185" s="10" t="str">
        <f>IF(A185="","",OR(ISBLANK(B185),B185=keuzelijsten!$A$3,B185=keuzelijsten!$A$4)*1)</f>
        <v/>
      </c>
      <c r="L185" s="10" t="str">
        <f t="shared" si="32"/>
        <v/>
      </c>
      <c r="M185" s="10" t="str">
        <f t="shared" si="33"/>
        <v/>
      </c>
      <c r="N185" s="10" t="str">
        <f t="shared" si="34"/>
        <v/>
      </c>
      <c r="O185" s="10" t="str">
        <f t="shared" si="35"/>
        <v/>
      </c>
      <c r="P185" s="10" t="str">
        <f>IF(A185="","",OR(ISBLANK(G185),G185=keuzelijsten!$B$3,G185=keuzelijsten!$B$4,G185=keuzelijsten!$B$5)*1)</f>
        <v/>
      </c>
      <c r="Q185" s="10" t="str">
        <f>IF(A185="","",OR(ISBLANK(H185),H185=keuzelijsten!$D$3,H185=keuzelijsten!$D$4,H185=keuzelijsten!$D$5,H185=keuzelijsten!$D$6,H185=keuzelijsten!$D$7)*1)</f>
        <v/>
      </c>
      <c r="R185" s="20" t="str">
        <f t="shared" si="36"/>
        <v/>
      </c>
      <c r="S185" s="20" t="str">
        <f t="shared" si="37"/>
        <v/>
      </c>
      <c r="T185" s="20" t="str">
        <f t="shared" si="38"/>
        <v/>
      </c>
      <c r="U185" s="20" t="str">
        <f>IF(OR(A185="",ISBLANK(C185)),"",EDATE(R185,VLOOKUP(R185,keuzelijsten!$F$3:$I$11,3,1)*12+VLOOKUP(R185,keuzelijsten!$F$3:$I$11,4,1)))</f>
        <v/>
      </c>
      <c r="V185" s="20" t="str">
        <f>IF(OR(A185="",ISBLANK(C185)),"",EDATE(S185,VLOOKUP(S185,keuzelijsten!$F$3:$I$11,3,1)*12+VLOOKUP(S185,keuzelijsten!$F$3:$I$11,4,1)))</f>
        <v/>
      </c>
      <c r="W185" s="19" t="str">
        <f t="shared" si="39"/>
        <v/>
      </c>
      <c r="X185" s="19" t="str">
        <f t="shared" si="40"/>
        <v/>
      </c>
      <c r="Y185" s="19">
        <f t="shared" si="41"/>
        <v>0</v>
      </c>
      <c r="Z185" s="10" t="str">
        <f t="shared" si="42"/>
        <v xml:space="preserve"> </v>
      </c>
    </row>
    <row r="186" spans="1:26" x14ac:dyDescent="0.45">
      <c r="A186" s="7" t="str">
        <f t="shared" si="43"/>
        <v/>
      </c>
      <c r="B186" s="11"/>
      <c r="C186" s="1"/>
      <c r="D186" s="5"/>
      <c r="E186" s="6"/>
      <c r="F186" s="2"/>
      <c r="G186" s="1"/>
      <c r="H186" s="1"/>
      <c r="I186" s="12"/>
      <c r="J186" s="10" t="str">
        <f t="shared" si="31"/>
        <v/>
      </c>
      <c r="K186" s="10" t="str">
        <f>IF(A186="","",OR(ISBLANK(B186),B186=keuzelijsten!$A$3,B186=keuzelijsten!$A$4)*1)</f>
        <v/>
      </c>
      <c r="L186" s="10" t="str">
        <f t="shared" si="32"/>
        <v/>
      </c>
      <c r="M186" s="10" t="str">
        <f t="shared" si="33"/>
        <v/>
      </c>
      <c r="N186" s="10" t="str">
        <f t="shared" si="34"/>
        <v/>
      </c>
      <c r="O186" s="10" t="str">
        <f t="shared" si="35"/>
        <v/>
      </c>
      <c r="P186" s="10" t="str">
        <f>IF(A186="","",OR(ISBLANK(G186),G186=keuzelijsten!$B$3,G186=keuzelijsten!$B$4,G186=keuzelijsten!$B$5)*1)</f>
        <v/>
      </c>
      <c r="Q186" s="10" t="str">
        <f>IF(A186="","",OR(ISBLANK(H186),H186=keuzelijsten!$D$3,H186=keuzelijsten!$D$4,H186=keuzelijsten!$D$5,H186=keuzelijsten!$D$6,H186=keuzelijsten!$D$7)*1)</f>
        <v/>
      </c>
      <c r="R186" s="20" t="str">
        <f t="shared" si="36"/>
        <v/>
      </c>
      <c r="S186" s="20" t="str">
        <f t="shared" si="37"/>
        <v/>
      </c>
      <c r="T186" s="20" t="str">
        <f t="shared" si="38"/>
        <v/>
      </c>
      <c r="U186" s="20" t="str">
        <f>IF(OR(A186="",ISBLANK(C186)),"",EDATE(R186,VLOOKUP(R186,keuzelijsten!$F$3:$I$11,3,1)*12+VLOOKUP(R186,keuzelijsten!$F$3:$I$11,4,1)))</f>
        <v/>
      </c>
      <c r="V186" s="20" t="str">
        <f>IF(OR(A186="",ISBLANK(C186)),"",EDATE(S186,VLOOKUP(S186,keuzelijsten!$F$3:$I$11,3,1)*12+VLOOKUP(S186,keuzelijsten!$F$3:$I$11,4,1)))</f>
        <v/>
      </c>
      <c r="W186" s="19" t="str">
        <f t="shared" si="39"/>
        <v/>
      </c>
      <c r="X186" s="19" t="str">
        <f t="shared" si="40"/>
        <v/>
      </c>
      <c r="Y186" s="19">
        <f t="shared" si="41"/>
        <v>0</v>
      </c>
      <c r="Z186" s="10" t="str">
        <f t="shared" si="42"/>
        <v xml:space="preserve"> </v>
      </c>
    </row>
    <row r="187" spans="1:26" x14ac:dyDescent="0.45">
      <c r="A187" s="7" t="str">
        <f t="shared" si="43"/>
        <v/>
      </c>
      <c r="B187" s="11"/>
      <c r="C187" s="1"/>
      <c r="D187" s="5"/>
      <c r="E187" s="6"/>
      <c r="F187" s="2"/>
      <c r="G187" s="1"/>
      <c r="H187" s="1"/>
      <c r="I187" s="12"/>
      <c r="J187" s="10" t="str">
        <f t="shared" si="31"/>
        <v/>
      </c>
      <c r="K187" s="10" t="str">
        <f>IF(A187="","",OR(ISBLANK(B187),B187=keuzelijsten!$A$3,B187=keuzelijsten!$A$4)*1)</f>
        <v/>
      </c>
      <c r="L187" s="10" t="str">
        <f t="shared" si="32"/>
        <v/>
      </c>
      <c r="M187" s="10" t="str">
        <f t="shared" si="33"/>
        <v/>
      </c>
      <c r="N187" s="10" t="str">
        <f t="shared" si="34"/>
        <v/>
      </c>
      <c r="O187" s="10" t="str">
        <f t="shared" si="35"/>
        <v/>
      </c>
      <c r="P187" s="10" t="str">
        <f>IF(A187="","",OR(ISBLANK(G187),G187=keuzelijsten!$B$3,G187=keuzelijsten!$B$4,G187=keuzelijsten!$B$5)*1)</f>
        <v/>
      </c>
      <c r="Q187" s="10" t="str">
        <f>IF(A187="","",OR(ISBLANK(H187),H187=keuzelijsten!$D$3,H187=keuzelijsten!$D$4,H187=keuzelijsten!$D$5,H187=keuzelijsten!$D$6,H187=keuzelijsten!$D$7)*1)</f>
        <v/>
      </c>
      <c r="R187" s="20" t="str">
        <f t="shared" si="36"/>
        <v/>
      </c>
      <c r="S187" s="20" t="str">
        <f t="shared" si="37"/>
        <v/>
      </c>
      <c r="T187" s="20" t="str">
        <f t="shared" si="38"/>
        <v/>
      </c>
      <c r="U187" s="20" t="str">
        <f>IF(OR(A187="",ISBLANK(C187)),"",EDATE(R187,VLOOKUP(R187,keuzelijsten!$F$3:$I$11,3,1)*12+VLOOKUP(R187,keuzelijsten!$F$3:$I$11,4,1)))</f>
        <v/>
      </c>
      <c r="V187" s="20" t="str">
        <f>IF(OR(A187="",ISBLANK(C187)),"",EDATE(S187,VLOOKUP(S187,keuzelijsten!$F$3:$I$11,3,1)*12+VLOOKUP(S187,keuzelijsten!$F$3:$I$11,4,1)))</f>
        <v/>
      </c>
      <c r="W187" s="19" t="str">
        <f t="shared" si="39"/>
        <v/>
      </c>
      <c r="X187" s="19" t="str">
        <f t="shared" si="40"/>
        <v/>
      </c>
      <c r="Y187" s="19">
        <f t="shared" si="41"/>
        <v>0</v>
      </c>
      <c r="Z187" s="10" t="str">
        <f t="shared" si="42"/>
        <v xml:space="preserve"> </v>
      </c>
    </row>
    <row r="188" spans="1:26" x14ac:dyDescent="0.45">
      <c r="A188" s="7" t="str">
        <f t="shared" si="43"/>
        <v/>
      </c>
      <c r="B188" s="11"/>
      <c r="C188" s="1"/>
      <c r="D188" s="5"/>
      <c r="E188" s="6"/>
      <c r="F188" s="2"/>
      <c r="G188" s="1"/>
      <c r="H188" s="1"/>
      <c r="I188" s="12"/>
      <c r="J188" s="10" t="str">
        <f t="shared" si="31"/>
        <v/>
      </c>
      <c r="K188" s="10" t="str">
        <f>IF(A188="","",OR(ISBLANK(B188),B188=keuzelijsten!$A$3,B188=keuzelijsten!$A$4)*1)</f>
        <v/>
      </c>
      <c r="L188" s="10" t="str">
        <f t="shared" si="32"/>
        <v/>
      </c>
      <c r="M188" s="10" t="str">
        <f t="shared" si="33"/>
        <v/>
      </c>
      <c r="N188" s="10" t="str">
        <f t="shared" si="34"/>
        <v/>
      </c>
      <c r="O188" s="10" t="str">
        <f t="shared" si="35"/>
        <v/>
      </c>
      <c r="P188" s="10" t="str">
        <f>IF(A188="","",OR(ISBLANK(G188),G188=keuzelijsten!$B$3,G188=keuzelijsten!$B$4,G188=keuzelijsten!$B$5)*1)</f>
        <v/>
      </c>
      <c r="Q188" s="10" t="str">
        <f>IF(A188="","",OR(ISBLANK(H188),H188=keuzelijsten!$D$3,H188=keuzelijsten!$D$4,H188=keuzelijsten!$D$5,H188=keuzelijsten!$D$6,H188=keuzelijsten!$D$7)*1)</f>
        <v/>
      </c>
      <c r="R188" s="20" t="str">
        <f t="shared" si="36"/>
        <v/>
      </c>
      <c r="S188" s="20" t="str">
        <f t="shared" si="37"/>
        <v/>
      </c>
      <c r="T188" s="20" t="str">
        <f t="shared" si="38"/>
        <v/>
      </c>
      <c r="U188" s="20" t="str">
        <f>IF(OR(A188="",ISBLANK(C188)),"",EDATE(R188,VLOOKUP(R188,keuzelijsten!$F$3:$I$11,3,1)*12+VLOOKUP(R188,keuzelijsten!$F$3:$I$11,4,1)))</f>
        <v/>
      </c>
      <c r="V188" s="20" t="str">
        <f>IF(OR(A188="",ISBLANK(C188)),"",EDATE(S188,VLOOKUP(S188,keuzelijsten!$F$3:$I$11,3,1)*12+VLOOKUP(S188,keuzelijsten!$F$3:$I$11,4,1)))</f>
        <v/>
      </c>
      <c r="W188" s="19" t="str">
        <f t="shared" si="39"/>
        <v/>
      </c>
      <c r="X188" s="19" t="str">
        <f t="shared" si="40"/>
        <v/>
      </c>
      <c r="Y188" s="19">
        <f t="shared" si="41"/>
        <v>0</v>
      </c>
      <c r="Z188" s="10" t="str">
        <f t="shared" si="42"/>
        <v xml:space="preserve"> </v>
      </c>
    </row>
    <row r="189" spans="1:26" x14ac:dyDescent="0.45">
      <c r="A189" s="7" t="str">
        <f t="shared" si="43"/>
        <v/>
      </c>
      <c r="B189" s="11"/>
      <c r="C189" s="1"/>
      <c r="D189" s="5"/>
      <c r="E189" s="6"/>
      <c r="F189" s="2"/>
      <c r="G189" s="1"/>
      <c r="H189" s="1"/>
      <c r="I189" s="12"/>
      <c r="J189" s="10" t="str">
        <f t="shared" si="31"/>
        <v/>
      </c>
      <c r="K189" s="10" t="str">
        <f>IF(A189="","",OR(ISBLANK(B189),B189=keuzelijsten!$A$3,B189=keuzelijsten!$A$4)*1)</f>
        <v/>
      </c>
      <c r="L189" s="10" t="str">
        <f t="shared" si="32"/>
        <v/>
      </c>
      <c r="M189" s="10" t="str">
        <f t="shared" si="33"/>
        <v/>
      </c>
      <c r="N189" s="10" t="str">
        <f t="shared" si="34"/>
        <v/>
      </c>
      <c r="O189" s="10" t="str">
        <f t="shared" si="35"/>
        <v/>
      </c>
      <c r="P189" s="10" t="str">
        <f>IF(A189="","",OR(ISBLANK(G189),G189=keuzelijsten!$B$3,G189=keuzelijsten!$B$4,G189=keuzelijsten!$B$5)*1)</f>
        <v/>
      </c>
      <c r="Q189" s="10" t="str">
        <f>IF(A189="","",OR(ISBLANK(H189),H189=keuzelijsten!$D$3,H189=keuzelijsten!$D$4,H189=keuzelijsten!$D$5,H189=keuzelijsten!$D$6,H189=keuzelijsten!$D$7)*1)</f>
        <v/>
      </c>
      <c r="R189" s="20" t="str">
        <f t="shared" si="36"/>
        <v/>
      </c>
      <c r="S189" s="20" t="str">
        <f t="shared" si="37"/>
        <v/>
      </c>
      <c r="T189" s="20" t="str">
        <f t="shared" si="38"/>
        <v/>
      </c>
      <c r="U189" s="20" t="str">
        <f>IF(OR(A189="",ISBLANK(C189)),"",EDATE(R189,VLOOKUP(R189,keuzelijsten!$F$3:$I$11,3,1)*12+VLOOKUP(R189,keuzelijsten!$F$3:$I$11,4,1)))</f>
        <v/>
      </c>
      <c r="V189" s="20" t="str">
        <f>IF(OR(A189="",ISBLANK(C189)),"",EDATE(S189,VLOOKUP(S189,keuzelijsten!$F$3:$I$11,3,1)*12+VLOOKUP(S189,keuzelijsten!$F$3:$I$11,4,1)))</f>
        <v/>
      </c>
      <c r="W189" s="19" t="str">
        <f t="shared" si="39"/>
        <v/>
      </c>
      <c r="X189" s="19" t="str">
        <f t="shared" si="40"/>
        <v/>
      </c>
      <c r="Y189" s="19">
        <f t="shared" si="41"/>
        <v>0</v>
      </c>
      <c r="Z189" s="10" t="str">
        <f t="shared" si="42"/>
        <v xml:space="preserve"> </v>
      </c>
    </row>
    <row r="190" spans="1:26" x14ac:dyDescent="0.45">
      <c r="A190" s="7" t="str">
        <f t="shared" si="43"/>
        <v/>
      </c>
      <c r="B190" s="11"/>
      <c r="C190" s="1"/>
      <c r="D190" s="5"/>
      <c r="E190" s="6"/>
      <c r="F190" s="2"/>
      <c r="G190" s="1"/>
      <c r="H190" s="1"/>
      <c r="I190" s="12"/>
      <c r="J190" s="10" t="str">
        <f t="shared" si="31"/>
        <v/>
      </c>
      <c r="K190" s="10" t="str">
        <f>IF(A190="","",OR(ISBLANK(B190),B190=keuzelijsten!$A$3,B190=keuzelijsten!$A$4)*1)</f>
        <v/>
      </c>
      <c r="L190" s="10" t="str">
        <f t="shared" si="32"/>
        <v/>
      </c>
      <c r="M190" s="10" t="str">
        <f t="shared" si="33"/>
        <v/>
      </c>
      <c r="N190" s="10" t="str">
        <f t="shared" si="34"/>
        <v/>
      </c>
      <c r="O190" s="10" t="str">
        <f t="shared" si="35"/>
        <v/>
      </c>
      <c r="P190" s="10" t="str">
        <f>IF(A190="","",OR(ISBLANK(G190),G190=keuzelijsten!$B$3,G190=keuzelijsten!$B$4,G190=keuzelijsten!$B$5)*1)</f>
        <v/>
      </c>
      <c r="Q190" s="10" t="str">
        <f>IF(A190="","",OR(ISBLANK(H190),H190=keuzelijsten!$D$3,H190=keuzelijsten!$D$4,H190=keuzelijsten!$D$5,H190=keuzelijsten!$D$6,H190=keuzelijsten!$D$7)*1)</f>
        <v/>
      </c>
      <c r="R190" s="20" t="str">
        <f t="shared" si="36"/>
        <v/>
      </c>
      <c r="S190" s="20" t="str">
        <f t="shared" si="37"/>
        <v/>
      </c>
      <c r="T190" s="20" t="str">
        <f t="shared" si="38"/>
        <v/>
      </c>
      <c r="U190" s="20" t="str">
        <f>IF(OR(A190="",ISBLANK(C190)),"",EDATE(R190,VLOOKUP(R190,keuzelijsten!$F$3:$I$11,3,1)*12+VLOOKUP(R190,keuzelijsten!$F$3:$I$11,4,1)))</f>
        <v/>
      </c>
      <c r="V190" s="20" t="str">
        <f>IF(OR(A190="",ISBLANK(C190)),"",EDATE(S190,VLOOKUP(S190,keuzelijsten!$F$3:$I$11,3,1)*12+VLOOKUP(S190,keuzelijsten!$F$3:$I$11,4,1)))</f>
        <v/>
      </c>
      <c r="W190" s="19" t="str">
        <f t="shared" si="39"/>
        <v/>
      </c>
      <c r="X190" s="19" t="str">
        <f t="shared" si="40"/>
        <v/>
      </c>
      <c r="Y190" s="19">
        <f t="shared" si="41"/>
        <v>0</v>
      </c>
      <c r="Z190" s="10" t="str">
        <f t="shared" si="42"/>
        <v xml:space="preserve"> </v>
      </c>
    </row>
    <row r="191" spans="1:26" x14ac:dyDescent="0.45">
      <c r="A191" s="7" t="str">
        <f t="shared" si="43"/>
        <v/>
      </c>
      <c r="B191" s="11"/>
      <c r="C191" s="1"/>
      <c r="D191" s="5"/>
      <c r="E191" s="6"/>
      <c r="F191" s="2"/>
      <c r="G191" s="1"/>
      <c r="H191" s="1"/>
      <c r="I191" s="12"/>
      <c r="J191" s="10" t="str">
        <f t="shared" si="31"/>
        <v/>
      </c>
      <c r="K191" s="10" t="str">
        <f>IF(A191="","",OR(ISBLANK(B191),B191=keuzelijsten!$A$3,B191=keuzelijsten!$A$4)*1)</f>
        <v/>
      </c>
      <c r="L191" s="10" t="str">
        <f t="shared" si="32"/>
        <v/>
      </c>
      <c r="M191" s="10" t="str">
        <f t="shared" si="33"/>
        <v/>
      </c>
      <c r="N191" s="10" t="str">
        <f t="shared" si="34"/>
        <v/>
      </c>
      <c r="O191" s="10" t="str">
        <f t="shared" si="35"/>
        <v/>
      </c>
      <c r="P191" s="10" t="str">
        <f>IF(A191="","",OR(ISBLANK(G191),G191=keuzelijsten!$B$3,G191=keuzelijsten!$B$4,G191=keuzelijsten!$B$5)*1)</f>
        <v/>
      </c>
      <c r="Q191" s="10" t="str">
        <f>IF(A191="","",OR(ISBLANK(H191),H191=keuzelijsten!$D$3,H191=keuzelijsten!$D$4,H191=keuzelijsten!$D$5,H191=keuzelijsten!$D$6,H191=keuzelijsten!$D$7)*1)</f>
        <v/>
      </c>
      <c r="R191" s="20" t="str">
        <f t="shared" si="36"/>
        <v/>
      </c>
      <c r="S191" s="20" t="str">
        <f t="shared" si="37"/>
        <v/>
      </c>
      <c r="T191" s="20" t="str">
        <f t="shared" si="38"/>
        <v/>
      </c>
      <c r="U191" s="20" t="str">
        <f>IF(OR(A191="",ISBLANK(C191)),"",EDATE(R191,VLOOKUP(R191,keuzelijsten!$F$3:$I$11,3,1)*12+VLOOKUP(R191,keuzelijsten!$F$3:$I$11,4,1)))</f>
        <v/>
      </c>
      <c r="V191" s="20" t="str">
        <f>IF(OR(A191="",ISBLANK(C191)),"",EDATE(S191,VLOOKUP(S191,keuzelijsten!$F$3:$I$11,3,1)*12+VLOOKUP(S191,keuzelijsten!$F$3:$I$11,4,1)))</f>
        <v/>
      </c>
      <c r="W191" s="19" t="str">
        <f t="shared" si="39"/>
        <v/>
      </c>
      <c r="X191" s="19" t="str">
        <f t="shared" si="40"/>
        <v/>
      </c>
      <c r="Y191" s="19">
        <f t="shared" si="41"/>
        <v>0</v>
      </c>
      <c r="Z191" s="10" t="str">
        <f t="shared" si="42"/>
        <v xml:space="preserve"> </v>
      </c>
    </row>
    <row r="192" spans="1:26" x14ac:dyDescent="0.45">
      <c r="A192" s="7" t="str">
        <f t="shared" si="43"/>
        <v/>
      </c>
      <c r="B192" s="11"/>
      <c r="C192" s="1"/>
      <c r="D192" s="5"/>
      <c r="E192" s="6"/>
      <c r="F192" s="2"/>
      <c r="G192" s="1"/>
      <c r="H192" s="1"/>
      <c r="I192" s="12"/>
      <c r="J192" s="10" t="str">
        <f t="shared" si="31"/>
        <v/>
      </c>
      <c r="K192" s="10" t="str">
        <f>IF(A192="","",OR(ISBLANK(B192),B192=keuzelijsten!$A$3,B192=keuzelijsten!$A$4)*1)</f>
        <v/>
      </c>
      <c r="L192" s="10" t="str">
        <f t="shared" si="32"/>
        <v/>
      </c>
      <c r="M192" s="10" t="str">
        <f t="shared" si="33"/>
        <v/>
      </c>
      <c r="N192" s="10" t="str">
        <f t="shared" si="34"/>
        <v/>
      </c>
      <c r="O192" s="10" t="str">
        <f t="shared" si="35"/>
        <v/>
      </c>
      <c r="P192" s="10" t="str">
        <f>IF(A192="","",OR(ISBLANK(G192),G192=keuzelijsten!$B$3,G192=keuzelijsten!$B$4,G192=keuzelijsten!$B$5)*1)</f>
        <v/>
      </c>
      <c r="Q192" s="10" t="str">
        <f>IF(A192="","",OR(ISBLANK(H192),H192=keuzelijsten!$D$3,H192=keuzelijsten!$D$4,H192=keuzelijsten!$D$5,H192=keuzelijsten!$D$6,H192=keuzelijsten!$D$7)*1)</f>
        <v/>
      </c>
      <c r="R192" s="20" t="str">
        <f t="shared" si="36"/>
        <v/>
      </c>
      <c r="S192" s="20" t="str">
        <f t="shared" si="37"/>
        <v/>
      </c>
      <c r="T192" s="20" t="str">
        <f t="shared" si="38"/>
        <v/>
      </c>
      <c r="U192" s="20" t="str">
        <f>IF(OR(A192="",ISBLANK(C192)),"",EDATE(R192,VLOOKUP(R192,keuzelijsten!$F$3:$I$11,3,1)*12+VLOOKUP(R192,keuzelijsten!$F$3:$I$11,4,1)))</f>
        <v/>
      </c>
      <c r="V192" s="20" t="str">
        <f>IF(OR(A192="",ISBLANK(C192)),"",EDATE(S192,VLOOKUP(S192,keuzelijsten!$F$3:$I$11,3,1)*12+VLOOKUP(S192,keuzelijsten!$F$3:$I$11,4,1)))</f>
        <v/>
      </c>
      <c r="W192" s="19" t="str">
        <f t="shared" si="39"/>
        <v/>
      </c>
      <c r="X192" s="19" t="str">
        <f t="shared" si="40"/>
        <v/>
      </c>
      <c r="Y192" s="19">
        <f t="shared" si="41"/>
        <v>0</v>
      </c>
      <c r="Z192" s="10" t="str">
        <f t="shared" si="42"/>
        <v xml:space="preserve"> </v>
      </c>
    </row>
    <row r="193" spans="1:26" x14ac:dyDescent="0.45">
      <c r="A193" s="7" t="str">
        <f t="shared" si="43"/>
        <v/>
      </c>
      <c r="B193" s="11"/>
      <c r="C193" s="1"/>
      <c r="D193" s="5"/>
      <c r="E193" s="6"/>
      <c r="F193" s="2"/>
      <c r="G193" s="1"/>
      <c r="H193" s="1"/>
      <c r="I193" s="12"/>
      <c r="J193" s="10" t="str">
        <f t="shared" si="31"/>
        <v/>
      </c>
      <c r="K193" s="10" t="str">
        <f>IF(A193="","",OR(ISBLANK(B193),B193=keuzelijsten!$A$3,B193=keuzelijsten!$A$4)*1)</f>
        <v/>
      </c>
      <c r="L193" s="10" t="str">
        <f t="shared" si="32"/>
        <v/>
      </c>
      <c r="M193" s="10" t="str">
        <f t="shared" si="33"/>
        <v/>
      </c>
      <c r="N193" s="10" t="str">
        <f t="shared" si="34"/>
        <v/>
      </c>
      <c r="O193" s="10" t="str">
        <f t="shared" si="35"/>
        <v/>
      </c>
      <c r="P193" s="10" t="str">
        <f>IF(A193="","",OR(ISBLANK(G193),G193=keuzelijsten!$B$3,G193=keuzelijsten!$B$4,G193=keuzelijsten!$B$5)*1)</f>
        <v/>
      </c>
      <c r="Q193" s="10" t="str">
        <f>IF(A193="","",OR(ISBLANK(H193),H193=keuzelijsten!$D$3,H193=keuzelijsten!$D$4,H193=keuzelijsten!$D$5,H193=keuzelijsten!$D$6,H193=keuzelijsten!$D$7)*1)</f>
        <v/>
      </c>
      <c r="R193" s="20" t="str">
        <f t="shared" si="36"/>
        <v/>
      </c>
      <c r="S193" s="20" t="str">
        <f t="shared" si="37"/>
        <v/>
      </c>
      <c r="T193" s="20" t="str">
        <f t="shared" si="38"/>
        <v/>
      </c>
      <c r="U193" s="20" t="str">
        <f>IF(OR(A193="",ISBLANK(C193)),"",EDATE(R193,VLOOKUP(R193,keuzelijsten!$F$3:$I$11,3,1)*12+VLOOKUP(R193,keuzelijsten!$F$3:$I$11,4,1)))</f>
        <v/>
      </c>
      <c r="V193" s="20" t="str">
        <f>IF(OR(A193="",ISBLANK(C193)),"",EDATE(S193,VLOOKUP(S193,keuzelijsten!$F$3:$I$11,3,1)*12+VLOOKUP(S193,keuzelijsten!$F$3:$I$11,4,1)))</f>
        <v/>
      </c>
      <c r="W193" s="19" t="str">
        <f t="shared" si="39"/>
        <v/>
      </c>
      <c r="X193" s="19" t="str">
        <f t="shared" si="40"/>
        <v/>
      </c>
      <c r="Y193" s="19">
        <f t="shared" si="41"/>
        <v>0</v>
      </c>
      <c r="Z193" s="10" t="str">
        <f t="shared" si="42"/>
        <v xml:space="preserve"> </v>
      </c>
    </row>
    <row r="194" spans="1:26" x14ac:dyDescent="0.45">
      <c r="A194" s="7" t="str">
        <f t="shared" si="43"/>
        <v/>
      </c>
      <c r="B194" s="11"/>
      <c r="C194" s="1"/>
      <c r="D194" s="5"/>
      <c r="E194" s="6"/>
      <c r="F194" s="2"/>
      <c r="G194" s="1"/>
      <c r="H194" s="1"/>
      <c r="I194" s="12"/>
      <c r="J194" s="10" t="str">
        <f t="shared" si="31"/>
        <v/>
      </c>
      <c r="K194" s="10" t="str">
        <f>IF(A194="","",OR(ISBLANK(B194),B194=keuzelijsten!$A$3,B194=keuzelijsten!$A$4)*1)</f>
        <v/>
      </c>
      <c r="L194" s="10" t="str">
        <f t="shared" si="32"/>
        <v/>
      </c>
      <c r="M194" s="10" t="str">
        <f t="shared" si="33"/>
        <v/>
      </c>
      <c r="N194" s="10" t="str">
        <f t="shared" si="34"/>
        <v/>
      </c>
      <c r="O194" s="10" t="str">
        <f t="shared" si="35"/>
        <v/>
      </c>
      <c r="P194" s="10" t="str">
        <f>IF(A194="","",OR(ISBLANK(G194),G194=keuzelijsten!$B$3,G194=keuzelijsten!$B$4,G194=keuzelijsten!$B$5)*1)</f>
        <v/>
      </c>
      <c r="Q194" s="10" t="str">
        <f>IF(A194="","",OR(ISBLANK(H194),H194=keuzelijsten!$D$3,H194=keuzelijsten!$D$4,H194=keuzelijsten!$D$5,H194=keuzelijsten!$D$6,H194=keuzelijsten!$D$7)*1)</f>
        <v/>
      </c>
      <c r="R194" s="20" t="str">
        <f t="shared" si="36"/>
        <v/>
      </c>
      <c r="S194" s="20" t="str">
        <f t="shared" si="37"/>
        <v/>
      </c>
      <c r="T194" s="20" t="str">
        <f t="shared" si="38"/>
        <v/>
      </c>
      <c r="U194" s="20" t="str">
        <f>IF(OR(A194="",ISBLANK(C194)),"",EDATE(R194,VLOOKUP(R194,keuzelijsten!$F$3:$I$11,3,1)*12+VLOOKUP(R194,keuzelijsten!$F$3:$I$11,4,1)))</f>
        <v/>
      </c>
      <c r="V194" s="20" t="str">
        <f>IF(OR(A194="",ISBLANK(C194)),"",EDATE(S194,VLOOKUP(S194,keuzelijsten!$F$3:$I$11,3,1)*12+VLOOKUP(S194,keuzelijsten!$F$3:$I$11,4,1)))</f>
        <v/>
      </c>
      <c r="W194" s="19" t="str">
        <f t="shared" si="39"/>
        <v/>
      </c>
      <c r="X194" s="19" t="str">
        <f t="shared" si="40"/>
        <v/>
      </c>
      <c r="Y194" s="19">
        <f t="shared" si="41"/>
        <v>0</v>
      </c>
      <c r="Z194" s="10" t="str">
        <f t="shared" si="42"/>
        <v xml:space="preserve"> </v>
      </c>
    </row>
    <row r="195" spans="1:26" x14ac:dyDescent="0.45">
      <c r="A195" s="7" t="str">
        <f t="shared" si="43"/>
        <v/>
      </c>
      <c r="B195" s="11"/>
      <c r="C195" s="1"/>
      <c r="D195" s="5"/>
      <c r="E195" s="6"/>
      <c r="F195" s="2"/>
      <c r="G195" s="1"/>
      <c r="H195" s="1"/>
      <c r="I195" s="12"/>
      <c r="J195" s="10" t="str">
        <f t="shared" si="31"/>
        <v/>
      </c>
      <c r="K195" s="10" t="str">
        <f>IF(A195="","",OR(ISBLANK(B195),B195=keuzelijsten!$A$3,B195=keuzelijsten!$A$4)*1)</f>
        <v/>
      </c>
      <c r="L195" s="10" t="str">
        <f t="shared" si="32"/>
        <v/>
      </c>
      <c r="M195" s="10" t="str">
        <f t="shared" si="33"/>
        <v/>
      </c>
      <c r="N195" s="10" t="str">
        <f t="shared" si="34"/>
        <v/>
      </c>
      <c r="O195" s="10" t="str">
        <f t="shared" si="35"/>
        <v/>
      </c>
      <c r="P195" s="10" t="str">
        <f>IF(A195="","",OR(ISBLANK(G195),G195=keuzelijsten!$B$3,G195=keuzelijsten!$B$4,G195=keuzelijsten!$B$5)*1)</f>
        <v/>
      </c>
      <c r="Q195" s="10" t="str">
        <f>IF(A195="","",OR(ISBLANK(H195),H195=keuzelijsten!$D$3,H195=keuzelijsten!$D$4,H195=keuzelijsten!$D$5,H195=keuzelijsten!$D$6,H195=keuzelijsten!$D$7)*1)</f>
        <v/>
      </c>
      <c r="R195" s="20" t="str">
        <f t="shared" si="36"/>
        <v/>
      </c>
      <c r="S195" s="20" t="str">
        <f t="shared" si="37"/>
        <v/>
      </c>
      <c r="T195" s="20" t="str">
        <f t="shared" si="38"/>
        <v/>
      </c>
      <c r="U195" s="20" t="str">
        <f>IF(OR(A195="",ISBLANK(C195)),"",EDATE(R195,VLOOKUP(R195,keuzelijsten!$F$3:$I$11,3,1)*12+VLOOKUP(R195,keuzelijsten!$F$3:$I$11,4,1)))</f>
        <v/>
      </c>
      <c r="V195" s="20" t="str">
        <f>IF(OR(A195="",ISBLANK(C195)),"",EDATE(S195,VLOOKUP(S195,keuzelijsten!$F$3:$I$11,3,1)*12+VLOOKUP(S195,keuzelijsten!$F$3:$I$11,4,1)))</f>
        <v/>
      </c>
      <c r="W195" s="19" t="str">
        <f t="shared" si="39"/>
        <v/>
      </c>
      <c r="X195" s="19" t="str">
        <f t="shared" si="40"/>
        <v/>
      </c>
      <c r="Y195" s="19">
        <f t="shared" si="41"/>
        <v>0</v>
      </c>
      <c r="Z195" s="10" t="str">
        <f t="shared" si="42"/>
        <v xml:space="preserve"> </v>
      </c>
    </row>
    <row r="196" spans="1:26" x14ac:dyDescent="0.45">
      <c r="A196" s="7" t="str">
        <f t="shared" si="43"/>
        <v/>
      </c>
      <c r="B196" s="11"/>
      <c r="C196" s="1"/>
      <c r="D196" s="5"/>
      <c r="E196" s="6"/>
      <c r="F196" s="2"/>
      <c r="G196" s="1"/>
      <c r="H196" s="1"/>
      <c r="I196" s="12"/>
      <c r="J196" s="10" t="str">
        <f t="shared" si="31"/>
        <v/>
      </c>
      <c r="K196" s="10" t="str">
        <f>IF(A196="","",OR(ISBLANK(B196),B196=keuzelijsten!$A$3,B196=keuzelijsten!$A$4)*1)</f>
        <v/>
      </c>
      <c r="L196" s="10" t="str">
        <f t="shared" si="32"/>
        <v/>
      </c>
      <c r="M196" s="10" t="str">
        <f t="shared" si="33"/>
        <v/>
      </c>
      <c r="N196" s="10" t="str">
        <f t="shared" si="34"/>
        <v/>
      </c>
      <c r="O196" s="10" t="str">
        <f t="shared" si="35"/>
        <v/>
      </c>
      <c r="P196" s="10" t="str">
        <f>IF(A196="","",OR(ISBLANK(G196),G196=keuzelijsten!$B$3,G196=keuzelijsten!$B$4,G196=keuzelijsten!$B$5)*1)</f>
        <v/>
      </c>
      <c r="Q196" s="10" t="str">
        <f>IF(A196="","",OR(ISBLANK(H196),H196=keuzelijsten!$D$3,H196=keuzelijsten!$D$4,H196=keuzelijsten!$D$5,H196=keuzelijsten!$D$6,H196=keuzelijsten!$D$7)*1)</f>
        <v/>
      </c>
      <c r="R196" s="20" t="str">
        <f t="shared" si="36"/>
        <v/>
      </c>
      <c r="S196" s="20" t="str">
        <f t="shared" si="37"/>
        <v/>
      </c>
      <c r="T196" s="20" t="str">
        <f t="shared" si="38"/>
        <v/>
      </c>
      <c r="U196" s="20" t="str">
        <f>IF(OR(A196="",ISBLANK(C196)),"",EDATE(R196,VLOOKUP(R196,keuzelijsten!$F$3:$I$11,3,1)*12+VLOOKUP(R196,keuzelijsten!$F$3:$I$11,4,1)))</f>
        <v/>
      </c>
      <c r="V196" s="20" t="str">
        <f>IF(OR(A196="",ISBLANK(C196)),"",EDATE(S196,VLOOKUP(S196,keuzelijsten!$F$3:$I$11,3,1)*12+VLOOKUP(S196,keuzelijsten!$F$3:$I$11,4,1)))</f>
        <v/>
      </c>
      <c r="W196" s="19" t="str">
        <f t="shared" si="39"/>
        <v/>
      </c>
      <c r="X196" s="19" t="str">
        <f t="shared" si="40"/>
        <v/>
      </c>
      <c r="Y196" s="19">
        <f t="shared" si="41"/>
        <v>0</v>
      </c>
      <c r="Z196" s="10" t="str">
        <f t="shared" si="42"/>
        <v xml:space="preserve"> </v>
      </c>
    </row>
    <row r="197" spans="1:26" x14ac:dyDescent="0.45">
      <c r="A197" s="7" t="str">
        <f t="shared" si="43"/>
        <v/>
      </c>
      <c r="B197" s="11"/>
      <c r="C197" s="1"/>
      <c r="D197" s="5"/>
      <c r="E197" s="6"/>
      <c r="F197" s="2"/>
      <c r="G197" s="1"/>
      <c r="H197" s="1"/>
      <c r="I197" s="12"/>
      <c r="J197" s="10" t="str">
        <f t="shared" si="31"/>
        <v/>
      </c>
      <c r="K197" s="10" t="str">
        <f>IF(A197="","",OR(ISBLANK(B197),B197=keuzelijsten!$A$3,B197=keuzelijsten!$A$4)*1)</f>
        <v/>
      </c>
      <c r="L197" s="10" t="str">
        <f t="shared" si="32"/>
        <v/>
      </c>
      <c r="M197" s="10" t="str">
        <f t="shared" si="33"/>
        <v/>
      </c>
      <c r="N197" s="10" t="str">
        <f t="shared" si="34"/>
        <v/>
      </c>
      <c r="O197" s="10" t="str">
        <f t="shared" si="35"/>
        <v/>
      </c>
      <c r="P197" s="10" t="str">
        <f>IF(A197="","",OR(ISBLANK(G197),G197=keuzelijsten!$B$3,G197=keuzelijsten!$B$4,G197=keuzelijsten!$B$5)*1)</f>
        <v/>
      </c>
      <c r="Q197" s="10" t="str">
        <f>IF(A197="","",OR(ISBLANK(H197),H197=keuzelijsten!$D$3,H197=keuzelijsten!$D$4,H197=keuzelijsten!$D$5,H197=keuzelijsten!$D$6,H197=keuzelijsten!$D$7)*1)</f>
        <v/>
      </c>
      <c r="R197" s="20" t="str">
        <f t="shared" si="36"/>
        <v/>
      </c>
      <c r="S197" s="20" t="str">
        <f t="shared" si="37"/>
        <v/>
      </c>
      <c r="T197" s="20" t="str">
        <f t="shared" si="38"/>
        <v/>
      </c>
      <c r="U197" s="20" t="str">
        <f>IF(OR(A197="",ISBLANK(C197)),"",EDATE(R197,VLOOKUP(R197,keuzelijsten!$F$3:$I$11,3,1)*12+VLOOKUP(R197,keuzelijsten!$F$3:$I$11,4,1)))</f>
        <v/>
      </c>
      <c r="V197" s="20" t="str">
        <f>IF(OR(A197="",ISBLANK(C197)),"",EDATE(S197,VLOOKUP(S197,keuzelijsten!$F$3:$I$11,3,1)*12+VLOOKUP(S197,keuzelijsten!$F$3:$I$11,4,1)))</f>
        <v/>
      </c>
      <c r="W197" s="19" t="str">
        <f t="shared" si="39"/>
        <v/>
      </c>
      <c r="X197" s="19" t="str">
        <f t="shared" si="40"/>
        <v/>
      </c>
      <c r="Y197" s="19">
        <f t="shared" si="41"/>
        <v>0</v>
      </c>
      <c r="Z197" s="10" t="str">
        <f t="shared" si="42"/>
        <v xml:space="preserve"> </v>
      </c>
    </row>
    <row r="198" spans="1:26" x14ac:dyDescent="0.45">
      <c r="A198" s="7" t="str">
        <f t="shared" ref="A198:A205" si="44">IF(OR(A197="",A197=$G$2),"",A197+1)</f>
        <v/>
      </c>
      <c r="B198" s="11"/>
      <c r="C198" s="1"/>
      <c r="D198" s="5"/>
      <c r="E198" s="6"/>
      <c r="F198" s="2"/>
      <c r="G198" s="1"/>
      <c r="H198" s="1"/>
      <c r="I198" s="12"/>
      <c r="J198" s="10" t="str">
        <f t="shared" si="31"/>
        <v/>
      </c>
      <c r="K198" s="10" t="str">
        <f>IF(A198="","",OR(ISBLANK(B198),B198=keuzelijsten!$A$3,B198=keuzelijsten!$A$4)*1)</f>
        <v/>
      </c>
      <c r="L198" s="10" t="str">
        <f t="shared" si="32"/>
        <v/>
      </c>
      <c r="M198" s="10" t="str">
        <f t="shared" si="33"/>
        <v/>
      </c>
      <c r="N198" s="10" t="str">
        <f t="shared" si="34"/>
        <v/>
      </c>
      <c r="O198" s="10" t="str">
        <f t="shared" si="35"/>
        <v/>
      </c>
      <c r="P198" s="10" t="str">
        <f>IF(A198="","",OR(ISBLANK(G198),G198=keuzelijsten!$B$3,G198=keuzelijsten!$B$4,G198=keuzelijsten!$B$5)*1)</f>
        <v/>
      </c>
      <c r="Q198" s="10" t="str">
        <f>IF(A198="","",OR(ISBLANK(H198),H198=keuzelijsten!$D$3,H198=keuzelijsten!$D$4,H198=keuzelijsten!$D$5,H198=keuzelijsten!$D$6,H198=keuzelijsten!$D$7)*1)</f>
        <v/>
      </c>
      <c r="R198" s="20" t="str">
        <f t="shared" si="36"/>
        <v/>
      </c>
      <c r="S198" s="20" t="str">
        <f t="shared" si="37"/>
        <v/>
      </c>
      <c r="T198" s="20" t="str">
        <f t="shared" si="38"/>
        <v/>
      </c>
      <c r="U198" s="20" t="str">
        <f>IF(OR(A198="",ISBLANK(C198)),"",EDATE(R198,VLOOKUP(R198,keuzelijsten!$F$3:$I$11,3,1)*12+VLOOKUP(R198,keuzelijsten!$F$3:$I$11,4,1)))</f>
        <v/>
      </c>
      <c r="V198" s="20" t="str">
        <f>IF(OR(A198="",ISBLANK(C198)),"",EDATE(S198,VLOOKUP(S198,keuzelijsten!$F$3:$I$11,3,1)*12+VLOOKUP(S198,keuzelijsten!$F$3:$I$11,4,1)))</f>
        <v/>
      </c>
      <c r="W198" s="19" t="str">
        <f t="shared" si="39"/>
        <v/>
      </c>
      <c r="X198" s="19" t="str">
        <f t="shared" si="40"/>
        <v/>
      </c>
      <c r="Y198" s="19">
        <f t="shared" si="41"/>
        <v>0</v>
      </c>
      <c r="Z198" s="10" t="str">
        <f t="shared" si="42"/>
        <v xml:space="preserve"> </v>
      </c>
    </row>
    <row r="199" spans="1:26" x14ac:dyDescent="0.45">
      <c r="A199" s="7" t="str">
        <f t="shared" si="44"/>
        <v/>
      </c>
      <c r="B199" s="11"/>
      <c r="C199" s="1"/>
      <c r="D199" s="5"/>
      <c r="E199" s="6"/>
      <c r="F199" s="2"/>
      <c r="G199" s="1"/>
      <c r="H199" s="1"/>
      <c r="I199" s="12"/>
      <c r="J199" s="10" t="str">
        <f t="shared" ref="J199:J205" si="45">IF(A199="","",OR(ISBLANK(B199),ISBLANK(C199),ISBLANK(D199),ISBLANK(E199),ISBLANK(F199),ISBLANK(G199),ISBLANK(H199))*1)</f>
        <v/>
      </c>
      <c r="K199" s="10" t="str">
        <f>IF(A199="","",OR(ISBLANK(B199),B199=keuzelijsten!$A$3,B199=keuzelijsten!$A$4)*1)</f>
        <v/>
      </c>
      <c r="L199" s="10" t="str">
        <f t="shared" ref="L199:L205" si="46">IFERROR(IF(A199="","",ROUND((W199+X199)/2,1)),0)</f>
        <v/>
      </c>
      <c r="M199" s="10" t="str">
        <f t="shared" ref="M199:M205" si="47">IFERROR(IF(A199="","",OR(ISBLANK(D199),ISBLANK(C199),AND(D199&gt;=T199,D199&lt;DATE(C199+75,1,1)))*1),0)</f>
        <v/>
      </c>
      <c r="N199" s="10" t="str">
        <f t="shared" ref="N199:N205" si="48">IF(A199="","",OR(ISBLANK(E199),AND(E199&gt;=1000,E199&lt;=9999))*1)</f>
        <v/>
      </c>
      <c r="O199" s="10" t="str">
        <f t="shared" ref="O199:O205" si="49">IFERROR(IF(A199="","",OR(ISBLANK(F199),F199*1&gt;0)*1),0)</f>
        <v/>
      </c>
      <c r="P199" s="10" t="str">
        <f>IF(A199="","",OR(ISBLANK(G199),G199=keuzelijsten!$B$3,G199=keuzelijsten!$B$4,G199=keuzelijsten!$B$5)*1)</f>
        <v/>
      </c>
      <c r="Q199" s="10" t="str">
        <f>IF(A199="","",OR(ISBLANK(H199),H199=keuzelijsten!$D$3,H199=keuzelijsten!$D$4,H199=keuzelijsten!$D$5,H199=keuzelijsten!$D$6,H199=keuzelijsten!$D$7)*1)</f>
        <v/>
      </c>
      <c r="R199" s="20" t="str">
        <f t="shared" ref="R199:R205" si="50">IF(OR(A199="",ISBLANK(C199)),"",DATE(C199,1,1))</f>
        <v/>
      </c>
      <c r="S199" s="20" t="str">
        <f t="shared" ref="S199:S205" si="51">IF(OR(A199="",ISBLANK(C199)),"",DATE(C199,12,31))</f>
        <v/>
      </c>
      <c r="T199" s="20" t="str">
        <f t="shared" ref="T199:T205" si="52">IF(OR(A199="",ISBLANK(C199)),"",EDATE(R199,T$5*12))</f>
        <v/>
      </c>
      <c r="U199" s="20" t="str">
        <f>IF(OR(A199="",ISBLANK(C199)),"",EDATE(R199,VLOOKUP(R199,keuzelijsten!$F$3:$I$11,3,1)*12+VLOOKUP(R199,keuzelijsten!$F$3:$I$11,4,1)))</f>
        <v/>
      </c>
      <c r="V199" s="20" t="str">
        <f>IF(OR(A199="",ISBLANK(C199)),"",EDATE(S199,VLOOKUP(S199,keuzelijsten!$F$3:$I$11,3,1)*12+VLOOKUP(S199,keuzelijsten!$F$3:$I$11,4,1)))</f>
        <v/>
      </c>
      <c r="W199" s="19" t="str">
        <f t="shared" ref="W199:W205" si="53">IF(A199="","",IF(ISBLANK(C199),1,AND($L$4&gt;=T199,$L$4&lt;U199)*1))</f>
        <v/>
      </c>
      <c r="X199" s="19" t="str">
        <f t="shared" ref="X199:X205" si="54">IF(A199="","",IF(ISBLANK(C199),1,AND($L$4&gt;=T199,$L$4&lt;V199)*1))</f>
        <v/>
      </c>
      <c r="Y199" s="19">
        <f t="shared" ref="Y199:Y205" si="55">AND(COUNTA(B199:H199)&gt;0,A199="")*1</f>
        <v>0</v>
      </c>
      <c r="Z199" s="10" t="str">
        <f t="shared" ref="Z199:Z205" si="56">B199&amp;" "&amp;C199</f>
        <v xml:space="preserve"> </v>
      </c>
    </row>
    <row r="200" spans="1:26" x14ac:dyDescent="0.45">
      <c r="A200" s="7" t="str">
        <f t="shared" si="44"/>
        <v/>
      </c>
      <c r="B200" s="11"/>
      <c r="C200" s="1"/>
      <c r="D200" s="5"/>
      <c r="E200" s="6"/>
      <c r="F200" s="2"/>
      <c r="G200" s="1"/>
      <c r="H200" s="1"/>
      <c r="I200" s="12"/>
      <c r="J200" s="10" t="str">
        <f t="shared" si="45"/>
        <v/>
      </c>
      <c r="K200" s="10" t="str">
        <f>IF(A200="","",OR(ISBLANK(B200),B200=keuzelijsten!$A$3,B200=keuzelijsten!$A$4)*1)</f>
        <v/>
      </c>
      <c r="L200" s="10" t="str">
        <f t="shared" si="46"/>
        <v/>
      </c>
      <c r="M200" s="10" t="str">
        <f t="shared" si="47"/>
        <v/>
      </c>
      <c r="N200" s="10" t="str">
        <f t="shared" si="48"/>
        <v/>
      </c>
      <c r="O200" s="10" t="str">
        <f t="shared" si="49"/>
        <v/>
      </c>
      <c r="P200" s="10" t="str">
        <f>IF(A200="","",OR(ISBLANK(G200),G200=keuzelijsten!$B$3,G200=keuzelijsten!$B$4,G200=keuzelijsten!$B$5)*1)</f>
        <v/>
      </c>
      <c r="Q200" s="10" t="str">
        <f>IF(A200="","",OR(ISBLANK(H200),H200=keuzelijsten!$D$3,H200=keuzelijsten!$D$4,H200=keuzelijsten!$D$5,H200=keuzelijsten!$D$6,H200=keuzelijsten!$D$7)*1)</f>
        <v/>
      </c>
      <c r="R200" s="20" t="str">
        <f t="shared" si="50"/>
        <v/>
      </c>
      <c r="S200" s="20" t="str">
        <f t="shared" si="51"/>
        <v/>
      </c>
      <c r="T200" s="20" t="str">
        <f t="shared" si="52"/>
        <v/>
      </c>
      <c r="U200" s="20" t="str">
        <f>IF(OR(A200="",ISBLANK(C200)),"",EDATE(R200,VLOOKUP(R200,keuzelijsten!$F$3:$I$11,3,1)*12+VLOOKUP(R200,keuzelijsten!$F$3:$I$11,4,1)))</f>
        <v/>
      </c>
      <c r="V200" s="20" t="str">
        <f>IF(OR(A200="",ISBLANK(C200)),"",EDATE(S200,VLOOKUP(S200,keuzelijsten!$F$3:$I$11,3,1)*12+VLOOKUP(S200,keuzelijsten!$F$3:$I$11,4,1)))</f>
        <v/>
      </c>
      <c r="W200" s="19" t="str">
        <f t="shared" si="53"/>
        <v/>
      </c>
      <c r="X200" s="19" t="str">
        <f t="shared" si="54"/>
        <v/>
      </c>
      <c r="Y200" s="19">
        <f t="shared" si="55"/>
        <v>0</v>
      </c>
      <c r="Z200" s="10" t="str">
        <f t="shared" si="56"/>
        <v xml:space="preserve"> </v>
      </c>
    </row>
    <row r="201" spans="1:26" x14ac:dyDescent="0.45">
      <c r="A201" s="7" t="str">
        <f t="shared" si="44"/>
        <v/>
      </c>
      <c r="B201" s="11"/>
      <c r="C201" s="1"/>
      <c r="D201" s="5"/>
      <c r="E201" s="6"/>
      <c r="F201" s="2"/>
      <c r="G201" s="1"/>
      <c r="H201" s="1"/>
      <c r="I201" s="12"/>
      <c r="J201" s="10" t="str">
        <f t="shared" si="45"/>
        <v/>
      </c>
      <c r="K201" s="10" t="str">
        <f>IF(A201="","",OR(ISBLANK(B201),B201=keuzelijsten!$A$3,B201=keuzelijsten!$A$4)*1)</f>
        <v/>
      </c>
      <c r="L201" s="10" t="str">
        <f t="shared" si="46"/>
        <v/>
      </c>
      <c r="M201" s="10" t="str">
        <f t="shared" si="47"/>
        <v/>
      </c>
      <c r="N201" s="10" t="str">
        <f t="shared" si="48"/>
        <v/>
      </c>
      <c r="O201" s="10" t="str">
        <f t="shared" si="49"/>
        <v/>
      </c>
      <c r="P201" s="10" t="str">
        <f>IF(A201="","",OR(ISBLANK(G201),G201=keuzelijsten!$B$3,G201=keuzelijsten!$B$4,G201=keuzelijsten!$B$5)*1)</f>
        <v/>
      </c>
      <c r="Q201" s="10" t="str">
        <f>IF(A201="","",OR(ISBLANK(H201),H201=keuzelijsten!$D$3,H201=keuzelijsten!$D$4,H201=keuzelijsten!$D$5,H201=keuzelijsten!$D$6,H201=keuzelijsten!$D$7)*1)</f>
        <v/>
      </c>
      <c r="R201" s="20" t="str">
        <f t="shared" si="50"/>
        <v/>
      </c>
      <c r="S201" s="20" t="str">
        <f t="shared" si="51"/>
        <v/>
      </c>
      <c r="T201" s="20" t="str">
        <f t="shared" si="52"/>
        <v/>
      </c>
      <c r="U201" s="20" t="str">
        <f>IF(OR(A201="",ISBLANK(C201)),"",EDATE(R201,VLOOKUP(R201,keuzelijsten!$F$3:$I$11,3,1)*12+VLOOKUP(R201,keuzelijsten!$F$3:$I$11,4,1)))</f>
        <v/>
      </c>
      <c r="V201" s="20" t="str">
        <f>IF(OR(A201="",ISBLANK(C201)),"",EDATE(S201,VLOOKUP(S201,keuzelijsten!$F$3:$I$11,3,1)*12+VLOOKUP(S201,keuzelijsten!$F$3:$I$11,4,1)))</f>
        <v/>
      </c>
      <c r="W201" s="19" t="str">
        <f t="shared" si="53"/>
        <v/>
      </c>
      <c r="X201" s="19" t="str">
        <f t="shared" si="54"/>
        <v/>
      </c>
      <c r="Y201" s="19">
        <f t="shared" si="55"/>
        <v>0</v>
      </c>
      <c r="Z201" s="10" t="str">
        <f t="shared" si="56"/>
        <v xml:space="preserve"> </v>
      </c>
    </row>
    <row r="202" spans="1:26" x14ac:dyDescent="0.45">
      <c r="A202" s="7" t="str">
        <f t="shared" si="44"/>
        <v/>
      </c>
      <c r="B202" s="11"/>
      <c r="C202" s="1"/>
      <c r="D202" s="5"/>
      <c r="E202" s="6"/>
      <c r="F202" s="2"/>
      <c r="G202" s="1"/>
      <c r="H202" s="1"/>
      <c r="I202" s="12"/>
      <c r="J202" s="10" t="str">
        <f t="shared" si="45"/>
        <v/>
      </c>
      <c r="K202" s="10" t="str">
        <f>IF(A202="","",OR(ISBLANK(B202),B202=keuzelijsten!$A$3,B202=keuzelijsten!$A$4)*1)</f>
        <v/>
      </c>
      <c r="L202" s="10" t="str">
        <f t="shared" si="46"/>
        <v/>
      </c>
      <c r="M202" s="10" t="str">
        <f t="shared" si="47"/>
        <v/>
      </c>
      <c r="N202" s="10" t="str">
        <f t="shared" si="48"/>
        <v/>
      </c>
      <c r="O202" s="10" t="str">
        <f t="shared" si="49"/>
        <v/>
      </c>
      <c r="P202" s="10" t="str">
        <f>IF(A202="","",OR(ISBLANK(G202),G202=keuzelijsten!$B$3,G202=keuzelijsten!$B$4,G202=keuzelijsten!$B$5)*1)</f>
        <v/>
      </c>
      <c r="Q202" s="10" t="str">
        <f>IF(A202="","",OR(ISBLANK(H202),H202=keuzelijsten!$D$3,H202=keuzelijsten!$D$4,H202=keuzelijsten!$D$5,H202=keuzelijsten!$D$6,H202=keuzelijsten!$D$7)*1)</f>
        <v/>
      </c>
      <c r="R202" s="20" t="str">
        <f t="shared" si="50"/>
        <v/>
      </c>
      <c r="S202" s="20" t="str">
        <f t="shared" si="51"/>
        <v/>
      </c>
      <c r="T202" s="20" t="str">
        <f t="shared" si="52"/>
        <v/>
      </c>
      <c r="U202" s="20" t="str">
        <f>IF(OR(A202="",ISBLANK(C202)),"",EDATE(R202,VLOOKUP(R202,keuzelijsten!$F$3:$I$11,3,1)*12+VLOOKUP(R202,keuzelijsten!$F$3:$I$11,4,1)))</f>
        <v/>
      </c>
      <c r="V202" s="20" t="str">
        <f>IF(OR(A202="",ISBLANK(C202)),"",EDATE(S202,VLOOKUP(S202,keuzelijsten!$F$3:$I$11,3,1)*12+VLOOKUP(S202,keuzelijsten!$F$3:$I$11,4,1)))</f>
        <v/>
      </c>
      <c r="W202" s="19" t="str">
        <f t="shared" si="53"/>
        <v/>
      </c>
      <c r="X202" s="19" t="str">
        <f t="shared" si="54"/>
        <v/>
      </c>
      <c r="Y202" s="19">
        <f t="shared" si="55"/>
        <v>0</v>
      </c>
      <c r="Z202" s="10" t="str">
        <f t="shared" si="56"/>
        <v xml:space="preserve"> </v>
      </c>
    </row>
    <row r="203" spans="1:26" x14ac:dyDescent="0.45">
      <c r="A203" s="7" t="str">
        <f t="shared" si="44"/>
        <v/>
      </c>
      <c r="B203" s="11"/>
      <c r="C203" s="1"/>
      <c r="D203" s="5"/>
      <c r="E203" s="6"/>
      <c r="F203" s="2"/>
      <c r="G203" s="1"/>
      <c r="H203" s="1"/>
      <c r="I203" s="12"/>
      <c r="J203" s="10" t="str">
        <f t="shared" si="45"/>
        <v/>
      </c>
      <c r="K203" s="10" t="str">
        <f>IF(A203="","",OR(ISBLANK(B203),B203=keuzelijsten!$A$3,B203=keuzelijsten!$A$4)*1)</f>
        <v/>
      </c>
      <c r="L203" s="10" t="str">
        <f t="shared" si="46"/>
        <v/>
      </c>
      <c r="M203" s="10" t="str">
        <f t="shared" si="47"/>
        <v/>
      </c>
      <c r="N203" s="10" t="str">
        <f t="shared" si="48"/>
        <v/>
      </c>
      <c r="O203" s="10" t="str">
        <f t="shared" si="49"/>
        <v/>
      </c>
      <c r="P203" s="10" t="str">
        <f>IF(A203="","",OR(ISBLANK(G203),G203=keuzelijsten!$B$3,G203=keuzelijsten!$B$4,G203=keuzelijsten!$B$5)*1)</f>
        <v/>
      </c>
      <c r="Q203" s="10" t="str">
        <f>IF(A203="","",OR(ISBLANK(H203),H203=keuzelijsten!$D$3,H203=keuzelijsten!$D$4,H203=keuzelijsten!$D$5,H203=keuzelijsten!$D$6,H203=keuzelijsten!$D$7)*1)</f>
        <v/>
      </c>
      <c r="R203" s="20" t="str">
        <f t="shared" si="50"/>
        <v/>
      </c>
      <c r="S203" s="20" t="str">
        <f t="shared" si="51"/>
        <v/>
      </c>
      <c r="T203" s="20" t="str">
        <f t="shared" si="52"/>
        <v/>
      </c>
      <c r="U203" s="20" t="str">
        <f>IF(OR(A203="",ISBLANK(C203)),"",EDATE(R203,VLOOKUP(R203,keuzelijsten!$F$3:$I$11,3,1)*12+VLOOKUP(R203,keuzelijsten!$F$3:$I$11,4,1)))</f>
        <v/>
      </c>
      <c r="V203" s="20" t="str">
        <f>IF(OR(A203="",ISBLANK(C203)),"",EDATE(S203,VLOOKUP(S203,keuzelijsten!$F$3:$I$11,3,1)*12+VLOOKUP(S203,keuzelijsten!$F$3:$I$11,4,1)))</f>
        <v/>
      </c>
      <c r="W203" s="19" t="str">
        <f t="shared" si="53"/>
        <v/>
      </c>
      <c r="X203" s="19" t="str">
        <f t="shared" si="54"/>
        <v/>
      </c>
      <c r="Y203" s="19">
        <f t="shared" si="55"/>
        <v>0</v>
      </c>
      <c r="Z203" s="10" t="str">
        <f t="shared" si="56"/>
        <v xml:space="preserve"> </v>
      </c>
    </row>
    <row r="204" spans="1:26" x14ac:dyDescent="0.45">
      <c r="A204" s="7" t="str">
        <f t="shared" si="44"/>
        <v/>
      </c>
      <c r="B204" s="11"/>
      <c r="C204" s="1"/>
      <c r="D204" s="5"/>
      <c r="E204" s="6"/>
      <c r="F204" s="2"/>
      <c r="G204" s="1"/>
      <c r="H204" s="1"/>
      <c r="I204" s="12"/>
      <c r="J204" s="10" t="str">
        <f t="shared" si="45"/>
        <v/>
      </c>
      <c r="K204" s="10" t="str">
        <f>IF(A204="","",OR(ISBLANK(B204),B204=keuzelijsten!$A$3,B204=keuzelijsten!$A$4)*1)</f>
        <v/>
      </c>
      <c r="L204" s="10" t="str">
        <f t="shared" si="46"/>
        <v/>
      </c>
      <c r="M204" s="10" t="str">
        <f t="shared" si="47"/>
        <v/>
      </c>
      <c r="N204" s="10" t="str">
        <f t="shared" si="48"/>
        <v/>
      </c>
      <c r="O204" s="10" t="str">
        <f t="shared" si="49"/>
        <v/>
      </c>
      <c r="P204" s="10" t="str">
        <f>IF(A204="","",OR(ISBLANK(G204),G204=keuzelijsten!$B$3,G204=keuzelijsten!$B$4,G204=keuzelijsten!$B$5)*1)</f>
        <v/>
      </c>
      <c r="Q204" s="10" t="str">
        <f>IF(A204="","",OR(ISBLANK(H204),H204=keuzelijsten!$D$3,H204=keuzelijsten!$D$4,H204=keuzelijsten!$D$5,H204=keuzelijsten!$D$6,H204=keuzelijsten!$D$7)*1)</f>
        <v/>
      </c>
      <c r="R204" s="20" t="str">
        <f t="shared" si="50"/>
        <v/>
      </c>
      <c r="S204" s="20" t="str">
        <f t="shared" si="51"/>
        <v/>
      </c>
      <c r="T204" s="20" t="str">
        <f t="shared" si="52"/>
        <v/>
      </c>
      <c r="U204" s="20" t="str">
        <f>IF(OR(A204="",ISBLANK(C204)),"",EDATE(R204,VLOOKUP(R204,keuzelijsten!$F$3:$I$11,3,1)*12+VLOOKUP(R204,keuzelijsten!$F$3:$I$11,4,1)))</f>
        <v/>
      </c>
      <c r="V204" s="20" t="str">
        <f>IF(OR(A204="",ISBLANK(C204)),"",EDATE(S204,VLOOKUP(S204,keuzelijsten!$F$3:$I$11,3,1)*12+VLOOKUP(S204,keuzelijsten!$F$3:$I$11,4,1)))</f>
        <v/>
      </c>
      <c r="W204" s="19" t="str">
        <f t="shared" si="53"/>
        <v/>
      </c>
      <c r="X204" s="19" t="str">
        <f t="shared" si="54"/>
        <v/>
      </c>
      <c r="Y204" s="19">
        <f t="shared" si="55"/>
        <v>0</v>
      </c>
      <c r="Z204" s="10" t="str">
        <f t="shared" si="56"/>
        <v xml:space="preserve"> </v>
      </c>
    </row>
    <row r="205" spans="1:26" x14ac:dyDescent="0.45">
      <c r="A205" s="7" t="str">
        <f t="shared" si="44"/>
        <v/>
      </c>
      <c r="B205" s="11"/>
      <c r="C205" s="1"/>
      <c r="D205" s="5"/>
      <c r="E205" s="6"/>
      <c r="F205" s="2"/>
      <c r="G205" s="1"/>
      <c r="H205" s="1"/>
      <c r="I205" s="12"/>
      <c r="J205" s="10" t="str">
        <f t="shared" si="45"/>
        <v/>
      </c>
      <c r="K205" s="10" t="str">
        <f>IF(A205="","",OR(ISBLANK(B205),B205=keuzelijsten!$A$3,B205=keuzelijsten!$A$4)*1)</f>
        <v/>
      </c>
      <c r="L205" s="10" t="str">
        <f t="shared" si="46"/>
        <v/>
      </c>
      <c r="M205" s="10" t="str">
        <f t="shared" si="47"/>
        <v/>
      </c>
      <c r="N205" s="10" t="str">
        <f t="shared" si="48"/>
        <v/>
      </c>
      <c r="O205" s="10" t="str">
        <f t="shared" si="49"/>
        <v/>
      </c>
      <c r="P205" s="10" t="str">
        <f>IF(A205="","",OR(ISBLANK(G205),G205=keuzelijsten!$B$3,G205=keuzelijsten!$B$4,G205=keuzelijsten!$B$5)*1)</f>
        <v/>
      </c>
      <c r="Q205" s="10" t="str">
        <f>IF(A205="","",OR(ISBLANK(H205),H205=keuzelijsten!$D$3,H205=keuzelijsten!$D$4,H205=keuzelijsten!$D$5,H205=keuzelijsten!$D$6,H205=keuzelijsten!$D$7)*1)</f>
        <v/>
      </c>
      <c r="R205" s="20" t="str">
        <f t="shared" si="50"/>
        <v/>
      </c>
      <c r="S205" s="20" t="str">
        <f t="shared" si="51"/>
        <v/>
      </c>
      <c r="T205" s="20" t="str">
        <f t="shared" si="52"/>
        <v/>
      </c>
      <c r="U205" s="20" t="str">
        <f>IF(OR(A205="",ISBLANK(C205)),"",EDATE(R205,VLOOKUP(R205,keuzelijsten!$F$3:$I$11,3,1)*12+VLOOKUP(R205,keuzelijsten!$F$3:$I$11,4,1)))</f>
        <v/>
      </c>
      <c r="V205" s="20" t="str">
        <f>IF(OR(A205="",ISBLANK(C205)),"",EDATE(S205,VLOOKUP(S205,keuzelijsten!$F$3:$I$11,3,1)*12+VLOOKUP(S205,keuzelijsten!$F$3:$I$11,4,1)))</f>
        <v/>
      </c>
      <c r="W205" s="19" t="str">
        <f t="shared" si="53"/>
        <v/>
      </c>
      <c r="X205" s="19" t="str">
        <f t="shared" si="54"/>
        <v/>
      </c>
      <c r="Y205" s="19">
        <f t="shared" si="55"/>
        <v>0</v>
      </c>
      <c r="Z205" s="10" t="str">
        <f t="shared" si="56"/>
        <v xml:space="preserve"> </v>
      </c>
    </row>
  </sheetData>
  <sheetProtection sheet="1" objects="1" scenarios="1"/>
  <conditionalFormatting sqref="B6:I6 I7:I205">
    <cfRule type="expression" dxfId="428" priority="40">
      <formula>$J6=1</formula>
    </cfRule>
    <cfRule type="expression" dxfId="427" priority="41">
      <formula>AND($A6="",$A5="")</formula>
    </cfRule>
    <cfRule type="expression" dxfId="426" priority="42">
      <formula>AND($A6="",$A5&lt;&gt;"")</formula>
    </cfRule>
  </conditionalFormatting>
  <conditionalFormatting sqref="B6">
    <cfRule type="expression" dxfId="425" priority="39">
      <formula>K6=0</formula>
    </cfRule>
  </conditionalFormatting>
  <conditionalFormatting sqref="C6">
    <cfRule type="expression" dxfId="424" priority="38">
      <formula>$L6=0</formula>
    </cfRule>
  </conditionalFormatting>
  <conditionalFormatting sqref="D6">
    <cfRule type="expression" dxfId="423" priority="37">
      <formula>$M6=0</formula>
    </cfRule>
  </conditionalFormatting>
  <conditionalFormatting sqref="E6">
    <cfRule type="expression" dxfId="422" priority="35">
      <formula>$N6=0</formula>
    </cfRule>
  </conditionalFormatting>
  <conditionalFormatting sqref="G6">
    <cfRule type="expression" dxfId="421" priority="34">
      <formula>$P6=0</formula>
    </cfRule>
  </conditionalFormatting>
  <conditionalFormatting sqref="H6">
    <cfRule type="expression" dxfId="420" priority="33">
      <formula>$Q6=0</formula>
    </cfRule>
  </conditionalFormatting>
  <conditionalFormatting sqref="B4">
    <cfRule type="expression" dxfId="419" priority="25">
      <formula>B4&lt;&gt;""</formula>
    </cfRule>
  </conditionalFormatting>
  <conditionalFormatting sqref="C4:E4">
    <cfRule type="expression" dxfId="418" priority="24">
      <formula>C4&lt;&gt;""</formula>
    </cfRule>
  </conditionalFormatting>
  <conditionalFormatting sqref="G4">
    <cfRule type="expression" dxfId="417" priority="23">
      <formula>G4&lt;&gt;""</formula>
    </cfRule>
  </conditionalFormatting>
  <conditionalFormatting sqref="H4">
    <cfRule type="expression" dxfId="416" priority="22">
      <formula>H4&lt;&gt;""</formula>
    </cfRule>
  </conditionalFormatting>
  <conditionalFormatting sqref="B5">
    <cfRule type="expression" dxfId="415" priority="21">
      <formula>B$4&lt;&gt;""</formula>
    </cfRule>
  </conditionalFormatting>
  <conditionalFormatting sqref="G5:H5 C5:E5">
    <cfRule type="expression" dxfId="414" priority="20">
      <formula>C$4&lt;&gt;""</formula>
    </cfRule>
  </conditionalFormatting>
  <conditionalFormatting sqref="F4">
    <cfRule type="expression" dxfId="413" priority="19">
      <formula>F4&lt;&gt;""</formula>
    </cfRule>
  </conditionalFormatting>
  <conditionalFormatting sqref="F5">
    <cfRule type="expression" dxfId="412" priority="18">
      <formula>F$4&lt;&gt;""</formula>
    </cfRule>
  </conditionalFormatting>
  <conditionalFormatting sqref="C6">
    <cfRule type="expression" dxfId="411" priority="17">
      <formula>L6=0.5</formula>
    </cfRule>
  </conditionalFormatting>
  <conditionalFormatting sqref="B7:H205">
    <cfRule type="expression" dxfId="410" priority="9">
      <formula>$J7=1</formula>
    </cfRule>
    <cfRule type="expression" dxfId="409" priority="10">
      <formula>AND($A7="",$A6="")</formula>
    </cfRule>
    <cfRule type="expression" dxfId="408" priority="11">
      <formula>AND($A7="",$A6&lt;&gt;"")</formula>
    </cfRule>
  </conditionalFormatting>
  <conditionalFormatting sqref="B7:B205">
    <cfRule type="expression" dxfId="407" priority="8">
      <formula>K7=0</formula>
    </cfRule>
  </conditionalFormatting>
  <conditionalFormatting sqref="C7:C205">
    <cfRule type="expression" dxfId="406" priority="7">
      <formula>$L7=0</formula>
    </cfRule>
  </conditionalFormatting>
  <conditionalFormatting sqref="D7:D205">
    <cfRule type="expression" dxfId="405" priority="6">
      <formula>$M7=0</formula>
    </cfRule>
  </conditionalFormatting>
  <conditionalFormatting sqref="E7:E205">
    <cfRule type="expression" dxfId="404" priority="5">
      <formula>$N7=0</formula>
    </cfRule>
  </conditionalFormatting>
  <conditionalFormatting sqref="G7:G205">
    <cfRule type="expression" dxfId="403" priority="4">
      <formula>$P7=0</formula>
    </cfRule>
  </conditionalFormatting>
  <conditionalFormatting sqref="H7:H205">
    <cfRule type="expression" dxfId="402" priority="3">
      <formula>$Q7=0</formula>
    </cfRule>
  </conditionalFormatting>
  <conditionalFormatting sqref="C7:C205">
    <cfRule type="expression" dxfId="401" priority="2">
      <formula>L7=0.5</formula>
    </cfRule>
  </conditionalFormatting>
  <conditionalFormatting sqref="I2">
    <cfRule type="expression" dxfId="400" priority="1">
      <formula>OR($L$2=1,$L$2=2)</formula>
    </cfRule>
  </conditionalFormatting>
  <dataValidations count="4">
    <dataValidation type="custom" allowBlank="1" showInputMessage="1" showErrorMessage="1" errorTitle="Geboortejaar" error="Alleen de geboorte eeuw en jaar vullen, zonder geboortedag en maand. Formaat:_x000a__x000a_EEJJ_x000a__x000a_en leeftijd tussen 15 en aow leeftijd" promptTitle="Geboortejaar" prompt="Vul hier een jaartal in (bv 1980). Het geboortejaar moet tussen de leeftijd van 15 jaar en de AOW leeftijd liggen." sqref="C6:C205" xr:uid="{00000000-0002-0000-0000-000000000000}">
      <formula1>L6&gt;0</formula1>
    </dataValidation>
    <dataValidation type="date" allowBlank="1" showInputMessage="1" showErrorMessage="1" errorTitle="Datum in dienst" error="Vul hier een datum in (bv 01-01-2000). Op de datum in dienst vindt er een controle plaats of de deelnemer op dat moment een leeftijd heeft tussen de 15 jaar en de AOW leeftijd." promptTitle="Datum in dienst" prompt="Vul hier een datum in (bv 01-01-2000). Op de datum in dienst vindt er een controle plaats of de deelnemer op dat moment een leeftijd heeft tussen de 15 jaar en de AOW leeftijd. " sqref="D6:D205" xr:uid="{00000000-0002-0000-0000-000001000000}">
      <formula1>DATE(C6+15,1,1)</formula1>
      <formula2>DATE(C6+75,1,1)</formula2>
    </dataValidation>
    <dataValidation type="whole" allowBlank="1" showInputMessage="1" showErrorMessage="1" errorTitle="Postcode cijfers" error="U dient hier alleen de 4 cijfers van de postcode in te vullen." promptTitle="Postcode cijfers" prompt="U dient hier alleen de 4 cijfers van de postcode in te vullen." sqref="E6:E205" xr:uid="{00000000-0002-0000-0000-000002000000}">
      <formula1>1000</formula1>
      <formula2>9999</formula2>
    </dataValidation>
    <dataValidation type="whole" operator="greaterThan" allowBlank="1" showInputMessage="1" showErrorMessage="1" errorTitle="Jaarsalaris" error="Volledig jaarsalaris in hele euro's" promptTitle="Jaarsalaris" prompt="Volledig jaarsalaris in hele euro's" sqref="F6:F205" xr:uid="{00000000-0002-0000-0000-000003000000}">
      <formula1>0</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Geslacht: M/V" error="Vul hier een M (mannelijk) of V (vrouwelijk) in." promptTitle="Geslacht: M/V" prompt="Vul hier een M (mannelijk) of V (vrouwelijk) in." xr:uid="{00000000-0002-0000-0000-000004000000}">
          <x14:formula1>
            <xm:f>keuzelijsten!$A$3:$A$4</xm:f>
          </x14:formula1>
          <xm:sqref>B6:B205</xm:sqref>
        </x14:dataValidation>
        <x14:dataValidation type="list" allowBlank="1" showInputMessage="1" showErrorMessage="1" errorTitle="Beroepsklasse" error="1 = administratief_x000a_2 = commercieel_x000a_3 = reizend_x000a_4 = handarbeid_x000a_5 = zware handarbeid" promptTitle="Beroepsklasse" prompt="1 = administratief_x000a_2 = commercieel_x000a_3 = reizend_x000a_4 = handarbeid_x000a_5 = zware handarbeid" xr:uid="{00000000-0002-0000-0000-000005000000}">
          <x14:formula1>
            <xm:f>keuzelijsten!$D$3:$D$7</xm:f>
          </x14:formula1>
          <xm:sqref>H6:H205</xm:sqref>
        </x14:dataValidation>
        <x14:dataValidation type="list" allowBlank="1" showInputMessage="1" showErrorMessage="1" errorTitle="contractvorm" error="0 = onbepaalde tijd_x000a_1 = bepaalde tijd_x000a_2 = oproepkracht met verschijningsplicht_x000a_3 = stagiair (alleen met loondoorbetalingsverplichting)" promptTitle="contractvorm" prompt="0 = onbepaalde tijd_x000a_1 = bepaalde tijd_x000a_2 = oproepkracht met verschijningsplicht_x000a_3 = stagiair (alleen met loondoorbetalingsverplichting)" xr:uid="{00000000-0002-0000-0000-000006000000}">
          <x14:formula1>
            <xm:f>keuzelijsten!$B$3:$B$6</xm:f>
          </x14:formula1>
          <xm:sqref>G6:G205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dimension ref="A5:S84"/>
  <sheetViews>
    <sheetView showGridLines="0" showRowColHeaders="0" workbookViewId="0">
      <pane ySplit="4" topLeftCell="A53" activePane="bottomLeft" state="frozen"/>
      <selection pane="bottomLeft" activeCell="E63" sqref="E63"/>
    </sheetView>
  </sheetViews>
  <sheetFormatPr defaultRowHeight="13.15" x14ac:dyDescent="0.4"/>
  <cols>
    <col min="1" max="1" width="16.5703125" style="49" customWidth="1"/>
    <col min="2" max="2" width="16.28515625" style="49" customWidth="1"/>
    <col min="3" max="5" width="14.5703125" style="49" customWidth="1"/>
    <col min="6" max="12" width="19.28515625" style="49" customWidth="1"/>
    <col min="13" max="13" width="70" style="49" customWidth="1"/>
    <col min="14" max="14" width="6.85546875" style="49" hidden="1" customWidth="1"/>
    <col min="15" max="15" width="11.42578125" style="49" hidden="1" customWidth="1"/>
    <col min="16" max="17" width="9.140625" style="49" hidden="1" customWidth="1"/>
    <col min="18" max="18" width="10.7109375" style="49" hidden="1" customWidth="1"/>
    <col min="19" max="19" width="0" style="49" hidden="1" customWidth="1"/>
    <col min="20" max="16384" width="9.140625" style="49"/>
  </cols>
  <sheetData>
    <row r="5" spans="1:19" x14ac:dyDescent="0.4">
      <c r="A5" s="49" t="s">
        <v>251</v>
      </c>
      <c r="D5" s="50"/>
      <c r="P5" s="49" t="s">
        <v>309</v>
      </c>
      <c r="Q5" s="49" t="s">
        <v>311</v>
      </c>
      <c r="R5" s="49" t="s">
        <v>313</v>
      </c>
      <c r="S5" s="49" t="s">
        <v>315</v>
      </c>
    </row>
    <row r="6" spans="1:19" x14ac:dyDescent="0.4">
      <c r="A6" s="59" t="s">
        <v>285</v>
      </c>
      <c r="B6" s="59"/>
      <c r="C6" s="59"/>
      <c r="D6" s="59"/>
      <c r="E6" s="59"/>
      <c r="F6" s="59"/>
      <c r="G6" s="59"/>
      <c r="H6" s="59"/>
      <c r="I6" s="59"/>
      <c r="J6" s="59"/>
      <c r="K6" s="59"/>
      <c r="L6" s="59"/>
      <c r="M6" s="51"/>
    </row>
    <row r="7" spans="1:19" ht="42" customHeight="1" x14ac:dyDescent="0.4">
      <c r="A7" s="28" t="s">
        <v>257</v>
      </c>
      <c r="B7" s="28" t="str">
        <f>IF(AND($G$2&gt;0,$G$2&lt;&gt;K7),"Vul hier een M (mannelijk) of V (vrouwelijk) in.","Geslacht")</f>
        <v>Geslacht</v>
      </c>
      <c r="C7" s="28" t="str">
        <f>IFERROR(IF(AND($G$2&gt;0,$G$2&lt;&gt;L7),"Vul hier een jaartal in.Het geboortejaar moet tussen de leeftijd van 15 jaar en de AOW leeftijd liggen.","Geboortejaar"),"Vul hier een jaartal in.Het geboortejaar moet tussen de leeftijd van 15 jaar en de AOW leeftijd liggen.")</f>
        <v>Geboortejaar</v>
      </c>
      <c r="D7" s="29" t="s">
        <v>258</v>
      </c>
      <c r="E7" s="28" t="s">
        <v>252</v>
      </c>
      <c r="F7" s="28" t="s">
        <v>282</v>
      </c>
      <c r="G7" s="28" t="s">
        <v>253</v>
      </c>
      <c r="H7" s="29" t="s">
        <v>254</v>
      </c>
      <c r="I7" s="28" t="s">
        <v>284</v>
      </c>
      <c r="J7" s="28" t="s">
        <v>316</v>
      </c>
      <c r="K7" s="28" t="s">
        <v>259</v>
      </c>
      <c r="L7" s="29" t="s">
        <v>256</v>
      </c>
      <c r="M7" s="29" t="s">
        <v>265</v>
      </c>
      <c r="N7" s="49">
        <f>SUM(N9:N15)</f>
        <v>0</v>
      </c>
      <c r="O7" s="52" t="s">
        <v>260</v>
      </c>
      <c r="P7" s="52" t="s">
        <v>310</v>
      </c>
      <c r="Q7" s="52" t="s">
        <v>308</v>
      </c>
      <c r="R7" s="52" t="s">
        <v>312</v>
      </c>
      <c r="S7" s="52" t="s">
        <v>314</v>
      </c>
    </row>
    <row r="8" spans="1:19" x14ac:dyDescent="0.4">
      <c r="A8" s="59"/>
      <c r="B8" s="60"/>
      <c r="C8" s="60"/>
      <c r="D8" s="60"/>
      <c r="E8" s="60"/>
      <c r="F8" s="60"/>
      <c r="G8" s="60"/>
      <c r="H8" s="60"/>
      <c r="I8" s="60"/>
      <c r="J8" s="60"/>
      <c r="K8" s="60"/>
      <c r="L8" s="60"/>
      <c r="M8" s="51"/>
    </row>
    <row r="9" spans="1:19" x14ac:dyDescent="0.4">
      <c r="A9" s="53"/>
      <c r="B9" s="54"/>
      <c r="C9" s="54"/>
      <c r="D9" s="54"/>
      <c r="E9" s="54"/>
      <c r="F9" s="56"/>
      <c r="G9" s="56"/>
      <c r="H9" s="56"/>
      <c r="I9" s="54"/>
      <c r="J9" s="54"/>
      <c r="K9" s="54"/>
      <c r="L9" s="55"/>
      <c r="M9" s="52" t="str">
        <f>IF(P9=0,$P$5,IF(Q9=0,$Q$5,IF(R9=0,$R$5,IF(S9=0,$S$5,""))))</f>
        <v/>
      </c>
      <c r="N9" s="52">
        <f>(M9&lt;&gt;"")*1</f>
        <v>0</v>
      </c>
      <c r="O9" s="49" t="str">
        <f>B9&amp;" "&amp;C9</f>
        <v xml:space="preserve"> </v>
      </c>
      <c r="P9" s="49">
        <f>IF(O9=" ",1,COUNTIF(werknemers!$Z$6:$Z$205,O9))</f>
        <v>1</v>
      </c>
      <c r="Q9" s="49">
        <f t="shared" ref="Q9:Q15" si="0">IF(OR(ISBLANK(C9)=TRUE,ISBLANK(F9)=TRUE),1,(YEAR(F9)-C9&gt;=15)*1)</f>
        <v>1</v>
      </c>
      <c r="R9" s="49">
        <f>IF(OR(ISBLANK(F9)=TRUE,ISBLANK(G9)=TRUE),1,(G9&gt;=F9)*1)</f>
        <v>1</v>
      </c>
      <c r="S9" s="49">
        <f>IF(OR(ISBLANK(G9)=TRUE,ISBLANK(H9)=TRUE),1,(H9&gt;G9)*1)</f>
        <v>1</v>
      </c>
    </row>
    <row r="10" spans="1:19" x14ac:dyDescent="0.4">
      <c r="A10" s="53"/>
      <c r="B10" s="54"/>
      <c r="C10" s="54"/>
      <c r="D10" s="54"/>
      <c r="E10" s="54"/>
      <c r="F10" s="56"/>
      <c r="G10" s="56"/>
      <c r="H10" s="54"/>
      <c r="I10" s="54"/>
      <c r="J10" s="54"/>
      <c r="K10" s="54"/>
      <c r="L10" s="55"/>
      <c r="M10" s="52" t="str">
        <f t="shared" ref="M10:M15" si="1">IF(P10=0,$P$5,IF(Q10=0,$Q$5,IF(R10=0,$R$5,IF(S10=0,$S$5,""))))</f>
        <v/>
      </c>
      <c r="N10" s="52">
        <f t="shared" ref="N10:N15" si="2">(M10&lt;&gt;"")*1</f>
        <v>0</v>
      </c>
      <c r="O10" s="49" t="str">
        <f t="shared" ref="O10:O15" si="3">B10&amp;" "&amp;C10</f>
        <v xml:space="preserve"> </v>
      </c>
      <c r="P10" s="49">
        <f>IF(O10=" ",1,COUNTIF(werknemers!$Z$6:$Z$205,O10))</f>
        <v>1</v>
      </c>
      <c r="Q10" s="49">
        <f t="shared" si="0"/>
        <v>1</v>
      </c>
      <c r="R10" s="49">
        <f t="shared" ref="R10:R15" si="4">IF(OR(ISBLANK(F10)=TRUE,ISBLANK(G10)=TRUE),1,(G10&gt;=F10)*1)</f>
        <v>1</v>
      </c>
      <c r="S10" s="49">
        <f t="shared" ref="S10:S15" si="5">IF(OR(ISBLANK(G10)=TRUE,ISBLANK(H10)=TRUE),1,(H10&gt;G10)*1)</f>
        <v>1</v>
      </c>
    </row>
    <row r="11" spans="1:19" x14ac:dyDescent="0.4">
      <c r="A11" s="53"/>
      <c r="B11" s="54"/>
      <c r="C11" s="54"/>
      <c r="D11" s="54"/>
      <c r="E11" s="54"/>
      <c r="F11" s="56"/>
      <c r="G11" s="54"/>
      <c r="H11" s="54"/>
      <c r="I11" s="54"/>
      <c r="J11" s="54"/>
      <c r="K11" s="54"/>
      <c r="L11" s="55"/>
      <c r="M11" s="52" t="str">
        <f t="shared" si="1"/>
        <v/>
      </c>
      <c r="N11" s="52">
        <f t="shared" si="2"/>
        <v>0</v>
      </c>
      <c r="O11" s="49" t="str">
        <f t="shared" si="3"/>
        <v xml:space="preserve"> </v>
      </c>
      <c r="P11" s="49">
        <f>IF(O11=" ",1,COUNTIF(werknemers!$Z$6:$Z$205,O11))</f>
        <v>1</v>
      </c>
      <c r="Q11" s="49">
        <f t="shared" si="0"/>
        <v>1</v>
      </c>
      <c r="R11" s="49">
        <f t="shared" si="4"/>
        <v>1</v>
      </c>
      <c r="S11" s="49">
        <f t="shared" si="5"/>
        <v>1</v>
      </c>
    </row>
    <row r="12" spans="1:19" x14ac:dyDescent="0.4">
      <c r="A12" s="53"/>
      <c r="B12" s="54"/>
      <c r="C12" s="54"/>
      <c r="D12" s="54"/>
      <c r="E12" s="54"/>
      <c r="F12" s="56"/>
      <c r="G12" s="56"/>
      <c r="H12" s="56"/>
      <c r="I12" s="54"/>
      <c r="J12" s="54"/>
      <c r="K12" s="54"/>
      <c r="L12" s="55"/>
      <c r="M12" s="52" t="str">
        <f t="shared" si="1"/>
        <v/>
      </c>
      <c r="N12" s="52">
        <f t="shared" si="2"/>
        <v>0</v>
      </c>
      <c r="O12" s="49" t="str">
        <f t="shared" si="3"/>
        <v xml:space="preserve"> </v>
      </c>
      <c r="P12" s="49">
        <f>IF(O12=" ",1,COUNTIF(werknemers!$Z$6:$Z$205,O12))</f>
        <v>1</v>
      </c>
      <c r="Q12" s="49">
        <f t="shared" si="0"/>
        <v>1</v>
      </c>
      <c r="R12" s="49">
        <f t="shared" si="4"/>
        <v>1</v>
      </c>
      <c r="S12" s="49">
        <f t="shared" si="5"/>
        <v>1</v>
      </c>
    </row>
    <row r="13" spans="1:19" x14ac:dyDescent="0.4">
      <c r="A13" s="53"/>
      <c r="B13" s="54"/>
      <c r="C13" s="54"/>
      <c r="D13" s="54"/>
      <c r="E13" s="54"/>
      <c r="F13" s="56"/>
      <c r="G13" s="54"/>
      <c r="H13" s="54"/>
      <c r="I13" s="54"/>
      <c r="J13" s="54"/>
      <c r="K13" s="54"/>
      <c r="L13" s="55"/>
      <c r="M13" s="52" t="str">
        <f t="shared" si="1"/>
        <v/>
      </c>
      <c r="N13" s="52">
        <f t="shared" si="2"/>
        <v>0</v>
      </c>
      <c r="O13" s="49" t="str">
        <f t="shared" si="3"/>
        <v xml:space="preserve"> </v>
      </c>
      <c r="P13" s="49">
        <f>IF(O13=" ",1,COUNTIF(werknemers!$Z$6:$Z$205,O13))</f>
        <v>1</v>
      </c>
      <c r="Q13" s="49">
        <f t="shared" si="0"/>
        <v>1</v>
      </c>
      <c r="R13" s="49">
        <f t="shared" si="4"/>
        <v>1</v>
      </c>
      <c r="S13" s="49">
        <f t="shared" si="5"/>
        <v>1</v>
      </c>
    </row>
    <row r="14" spans="1:19" x14ac:dyDescent="0.4">
      <c r="A14" s="53"/>
      <c r="B14" s="54"/>
      <c r="C14" s="54"/>
      <c r="D14" s="54"/>
      <c r="E14" s="54"/>
      <c r="F14" s="56"/>
      <c r="G14" s="54"/>
      <c r="H14" s="54"/>
      <c r="I14" s="54"/>
      <c r="J14" s="54"/>
      <c r="K14" s="54"/>
      <c r="L14" s="55"/>
      <c r="M14" s="52" t="str">
        <f t="shared" si="1"/>
        <v/>
      </c>
      <c r="N14" s="52">
        <f t="shared" si="2"/>
        <v>0</v>
      </c>
      <c r="O14" s="49" t="str">
        <f t="shared" si="3"/>
        <v xml:space="preserve"> </v>
      </c>
      <c r="P14" s="49">
        <f>IF(O14=" ",1,COUNTIF(werknemers!$Z$6:$Z$205,O14))</f>
        <v>1</v>
      </c>
      <c r="Q14" s="49">
        <f t="shared" si="0"/>
        <v>1</v>
      </c>
      <c r="R14" s="49">
        <f t="shared" si="4"/>
        <v>1</v>
      </c>
      <c r="S14" s="49">
        <f t="shared" si="5"/>
        <v>1</v>
      </c>
    </row>
    <row r="15" spans="1:19" x14ac:dyDescent="0.4">
      <c r="A15" s="53"/>
      <c r="B15" s="54"/>
      <c r="C15" s="54"/>
      <c r="D15" s="54"/>
      <c r="E15" s="54"/>
      <c r="F15" s="56"/>
      <c r="G15" s="54"/>
      <c r="H15" s="54"/>
      <c r="I15" s="54"/>
      <c r="J15" s="54"/>
      <c r="K15" s="54"/>
      <c r="L15" s="55"/>
      <c r="M15" s="52" t="str">
        <f t="shared" si="1"/>
        <v/>
      </c>
      <c r="N15" s="52">
        <f t="shared" si="2"/>
        <v>0</v>
      </c>
      <c r="O15" s="49" t="str">
        <f t="shared" si="3"/>
        <v xml:space="preserve"> </v>
      </c>
      <c r="P15" s="49">
        <f>IF(O15=" ",1,COUNTIF(werknemers!$Z$6:$Z$205,O15))</f>
        <v>1</v>
      </c>
      <c r="Q15" s="49">
        <f t="shared" si="0"/>
        <v>1</v>
      </c>
      <c r="R15" s="49">
        <f t="shared" si="4"/>
        <v>1</v>
      </c>
      <c r="S15" s="49">
        <f t="shared" si="5"/>
        <v>1</v>
      </c>
    </row>
    <row r="17" spans="1:17" x14ac:dyDescent="0.4">
      <c r="A17" s="49" t="s">
        <v>262</v>
      </c>
      <c r="D17" s="50"/>
    </row>
    <row r="18" spans="1:17" x14ac:dyDescent="0.4">
      <c r="A18" s="59" t="s">
        <v>283</v>
      </c>
      <c r="B18" s="59"/>
      <c r="C18" s="59"/>
      <c r="D18" s="59"/>
      <c r="E18" s="59"/>
      <c r="F18" s="59"/>
      <c r="G18" s="59"/>
      <c r="H18" s="59"/>
      <c r="I18" s="59"/>
      <c r="J18" s="59"/>
      <c r="K18" s="59"/>
    </row>
    <row r="19" spans="1:17" ht="30" customHeight="1" x14ac:dyDescent="0.4">
      <c r="A19" s="61" t="s">
        <v>263</v>
      </c>
      <c r="B19" s="61"/>
      <c r="C19" s="61"/>
      <c r="D19" s="61"/>
      <c r="E19" s="61"/>
      <c r="F19" s="61"/>
      <c r="G19" s="61"/>
      <c r="H19" s="61"/>
      <c r="I19" s="61"/>
      <c r="J19" s="61"/>
      <c r="K19" s="61"/>
      <c r="M19" s="51"/>
    </row>
    <row r="20" spans="1:17" ht="40.9" x14ac:dyDescent="0.4">
      <c r="A20" s="28" t="s">
        <v>257</v>
      </c>
      <c r="B20" s="28" t="str">
        <f>IF(AND($G$2&gt;0,$G$2&lt;&gt;K20),"Vul hier een M (mannelijk) of V (vrouwelijk) in.","Geslacht")</f>
        <v>Geslacht</v>
      </c>
      <c r="C20" s="28" t="str">
        <f>IFERROR(IF(AND($G$2&gt;0,$G$2&lt;&gt;L20),"Vul hier een jaartal in.Het geboortejaar moet tussen de leeftijd van 15 jaar en de AOW leeftijd liggen.","Geboortejaar"),"Vul hier een jaartal in.Het geboortejaar moet tussen de leeftijd van 15 jaar en de AOW leeftijd liggen.")</f>
        <v>Geboortejaar</v>
      </c>
      <c r="D20" s="29" t="s">
        <v>286</v>
      </c>
      <c r="E20" s="28" t="s">
        <v>282</v>
      </c>
      <c r="F20" s="28" t="s">
        <v>287</v>
      </c>
      <c r="G20" s="28"/>
      <c r="H20" s="28" t="s">
        <v>255</v>
      </c>
      <c r="I20" s="28" t="s">
        <v>288</v>
      </c>
      <c r="J20" s="29"/>
      <c r="K20" s="29" t="s">
        <v>293</v>
      </c>
      <c r="L20" s="58"/>
      <c r="M20" s="57" t="s">
        <v>265</v>
      </c>
      <c r="N20" s="49">
        <f>SUM(N22:N28)</f>
        <v>0</v>
      </c>
      <c r="O20" s="52" t="s">
        <v>260</v>
      </c>
      <c r="P20" s="52" t="s">
        <v>310</v>
      </c>
      <c r="Q20" s="52" t="s">
        <v>308</v>
      </c>
    </row>
    <row r="21" spans="1:17" x14ac:dyDescent="0.4">
      <c r="A21" s="59" t="s">
        <v>264</v>
      </c>
      <c r="B21" s="59"/>
      <c r="C21" s="59"/>
      <c r="D21" s="59"/>
      <c r="E21" s="59"/>
      <c r="F21" s="59"/>
      <c r="G21" s="59"/>
      <c r="H21" s="59"/>
      <c r="I21" s="59"/>
      <c r="J21" s="59"/>
      <c r="K21" s="59"/>
      <c r="M21" s="51"/>
    </row>
    <row r="22" spans="1:17" x14ac:dyDescent="0.4">
      <c r="A22" s="53"/>
      <c r="B22" s="54"/>
      <c r="C22" s="54"/>
      <c r="D22" s="54"/>
      <c r="E22" s="56"/>
      <c r="F22" s="54"/>
      <c r="G22" s="54"/>
      <c r="H22" s="54"/>
      <c r="I22" s="54"/>
      <c r="J22" s="54"/>
      <c r="K22" s="55"/>
      <c r="M22" s="52" t="str">
        <f t="shared" ref="M22:M28" si="6">IF(P22=0,$P$5,IF(Q22=0,$Q$5,""))</f>
        <v/>
      </c>
      <c r="N22" s="52">
        <f>(M22&lt;&gt;"")*1</f>
        <v>0</v>
      </c>
      <c r="O22" s="49" t="str">
        <f>B22&amp;" "&amp;C22</f>
        <v xml:space="preserve"> </v>
      </c>
      <c r="P22" s="49">
        <f>IF(O22=" ",1,COUNTIF(werknemers!$Z$6:$Z$205,O22))</f>
        <v>1</v>
      </c>
      <c r="Q22" s="49">
        <f>IF(OR(ISBLANK(C22)=TRUE,ISBLANK(E22)=TRUE),1,(YEAR(E22)-C22&gt;=15)*1)</f>
        <v>1</v>
      </c>
    </row>
    <row r="23" spans="1:17" x14ac:dyDescent="0.4">
      <c r="A23" s="53"/>
      <c r="B23" s="54"/>
      <c r="C23" s="54"/>
      <c r="D23" s="54"/>
      <c r="E23" s="54"/>
      <c r="F23" s="54"/>
      <c r="G23" s="54"/>
      <c r="H23" s="54"/>
      <c r="I23" s="54"/>
      <c r="J23" s="54"/>
      <c r="K23" s="55"/>
      <c r="M23" s="52" t="str">
        <f t="shared" si="6"/>
        <v/>
      </c>
      <c r="N23" s="52">
        <f t="shared" ref="N23:N28" si="7">(M23&lt;&gt;"")*1</f>
        <v>0</v>
      </c>
      <c r="O23" s="49" t="str">
        <f t="shared" ref="O23:O28" si="8">B23&amp;" "&amp;C23</f>
        <v xml:space="preserve"> </v>
      </c>
      <c r="P23" s="49">
        <f>IF(O23=" ",1,COUNTIF(werknemers!$Z$6:$Z$205,O23))</f>
        <v>1</v>
      </c>
      <c r="Q23" s="49">
        <f t="shared" ref="Q23:Q28" si="9">IF(OR(ISBLANK(C23)=TRUE,ISBLANK(E23)=TRUE),1,(YEAR(E23)-C23&gt;=15)*1)</f>
        <v>1</v>
      </c>
    </row>
    <row r="24" spans="1:17" x14ac:dyDescent="0.4">
      <c r="A24" s="53"/>
      <c r="B24" s="54"/>
      <c r="C24" s="54"/>
      <c r="D24" s="54"/>
      <c r="E24" s="54"/>
      <c r="F24" s="54"/>
      <c r="G24" s="54"/>
      <c r="H24" s="54"/>
      <c r="I24" s="54"/>
      <c r="J24" s="54"/>
      <c r="K24" s="55"/>
      <c r="M24" s="52" t="str">
        <f t="shared" si="6"/>
        <v/>
      </c>
      <c r="N24" s="52">
        <f t="shared" si="7"/>
        <v>0</v>
      </c>
      <c r="O24" s="49" t="str">
        <f t="shared" si="8"/>
        <v xml:space="preserve"> </v>
      </c>
      <c r="P24" s="49">
        <f>IF(O24=" ",1,COUNTIF(werknemers!$Z$6:$Z$205,O24))</f>
        <v>1</v>
      </c>
      <c r="Q24" s="49">
        <f t="shared" si="9"/>
        <v>1</v>
      </c>
    </row>
    <row r="25" spans="1:17" x14ac:dyDescent="0.4">
      <c r="A25" s="53"/>
      <c r="B25" s="54"/>
      <c r="C25" s="54"/>
      <c r="D25" s="54"/>
      <c r="E25" s="54"/>
      <c r="F25" s="54"/>
      <c r="G25" s="54"/>
      <c r="H25" s="54"/>
      <c r="I25" s="54"/>
      <c r="J25" s="54"/>
      <c r="K25" s="55"/>
      <c r="M25" s="52" t="str">
        <f t="shared" si="6"/>
        <v/>
      </c>
      <c r="N25" s="52">
        <f t="shared" si="7"/>
        <v>0</v>
      </c>
      <c r="O25" s="49" t="str">
        <f t="shared" si="8"/>
        <v xml:space="preserve"> </v>
      </c>
      <c r="P25" s="49">
        <f>IF(O25=" ",1,COUNTIF(werknemers!$Z$6:$Z$205,O25))</f>
        <v>1</v>
      </c>
      <c r="Q25" s="49">
        <f t="shared" si="9"/>
        <v>1</v>
      </c>
    </row>
    <row r="26" spans="1:17" x14ac:dyDescent="0.4">
      <c r="A26" s="53"/>
      <c r="B26" s="54"/>
      <c r="C26" s="54"/>
      <c r="D26" s="54"/>
      <c r="E26" s="54"/>
      <c r="F26" s="54"/>
      <c r="G26" s="54"/>
      <c r="H26" s="54"/>
      <c r="I26" s="54"/>
      <c r="J26" s="54"/>
      <c r="K26" s="55"/>
      <c r="M26" s="52" t="str">
        <f t="shared" si="6"/>
        <v/>
      </c>
      <c r="N26" s="52">
        <f t="shared" si="7"/>
        <v>0</v>
      </c>
      <c r="O26" s="49" t="str">
        <f t="shared" si="8"/>
        <v xml:space="preserve"> </v>
      </c>
      <c r="P26" s="49">
        <f>IF(O26=" ",1,COUNTIF(werknemers!$Z$6:$Z$205,O26))</f>
        <v>1</v>
      </c>
      <c r="Q26" s="49">
        <f t="shared" si="9"/>
        <v>1</v>
      </c>
    </row>
    <row r="27" spans="1:17" x14ac:dyDescent="0.4">
      <c r="A27" s="53"/>
      <c r="B27" s="54"/>
      <c r="C27" s="54"/>
      <c r="D27" s="54"/>
      <c r="E27" s="54"/>
      <c r="F27" s="54"/>
      <c r="G27" s="54"/>
      <c r="H27" s="54"/>
      <c r="I27" s="54"/>
      <c r="J27" s="54"/>
      <c r="K27" s="55"/>
      <c r="M27" s="52" t="str">
        <f t="shared" si="6"/>
        <v/>
      </c>
      <c r="N27" s="52">
        <f t="shared" si="7"/>
        <v>0</v>
      </c>
      <c r="O27" s="49" t="str">
        <f t="shared" si="8"/>
        <v xml:space="preserve"> </v>
      </c>
      <c r="P27" s="49">
        <f>IF(O27=" ",1,COUNTIF(werknemers!$Z$6:$Z$205,O27))</f>
        <v>1</v>
      </c>
      <c r="Q27" s="49">
        <f t="shared" si="9"/>
        <v>1</v>
      </c>
    </row>
    <row r="28" spans="1:17" x14ac:dyDescent="0.4">
      <c r="A28" s="53"/>
      <c r="B28" s="54"/>
      <c r="C28" s="54"/>
      <c r="D28" s="54"/>
      <c r="E28" s="54"/>
      <c r="F28" s="54"/>
      <c r="G28" s="54"/>
      <c r="H28" s="54"/>
      <c r="I28" s="54"/>
      <c r="J28" s="54"/>
      <c r="K28" s="55"/>
      <c r="M28" s="52" t="str">
        <f t="shared" si="6"/>
        <v/>
      </c>
      <c r="N28" s="52">
        <f t="shared" si="7"/>
        <v>0</v>
      </c>
      <c r="O28" s="49" t="str">
        <f t="shared" si="8"/>
        <v xml:space="preserve"> </v>
      </c>
      <c r="P28" s="49">
        <f>IF(O28=" ",1,COUNTIF(werknemers!$Z$6:$Z$205,O28))</f>
        <v>1</v>
      </c>
      <c r="Q28" s="49">
        <f t="shared" si="9"/>
        <v>1</v>
      </c>
    </row>
    <row r="29" spans="1:17" x14ac:dyDescent="0.4">
      <c r="A29" s="62" t="s">
        <v>294</v>
      </c>
      <c r="B29" s="62"/>
      <c r="C29" s="62"/>
      <c r="D29" s="62"/>
      <c r="E29" s="62"/>
      <c r="F29" s="62"/>
      <c r="G29" s="62"/>
      <c r="H29" s="62"/>
      <c r="I29" s="62"/>
      <c r="J29" s="62"/>
      <c r="K29" s="62"/>
    </row>
    <row r="30" spans="1:17" x14ac:dyDescent="0.4">
      <c r="A30" s="63" t="s">
        <v>295</v>
      </c>
      <c r="B30" s="63"/>
      <c r="C30" s="63"/>
      <c r="D30" s="63"/>
      <c r="E30" s="63"/>
      <c r="F30" s="63"/>
      <c r="G30" s="63"/>
      <c r="H30" s="63"/>
      <c r="I30" s="63"/>
      <c r="J30" s="63"/>
      <c r="K30" s="63"/>
      <c r="M30" s="51"/>
    </row>
    <row r="31" spans="1:17" ht="40.9" x14ac:dyDescent="0.4">
      <c r="A31" s="28" t="s">
        <v>257</v>
      </c>
      <c r="B31" s="28" t="str">
        <f>IF(AND($G$2&gt;0,$G$2&lt;&gt;K31),"Vul hier een M (mannelijk) of V (vrouwelijk) in.","Geslacht")</f>
        <v>Geslacht</v>
      </c>
      <c r="C31" s="28" t="str">
        <f>IFERROR(IF(AND($G$2&gt;0,$G$2&lt;&gt;L31),"Vul hier een jaartal in.Het geboortejaar moet tussen de leeftijd van 15 jaar en de AOW leeftijd liggen.","Geboortejaar"),"Vul hier een jaartal in.Het geboortejaar moet tussen de leeftijd van 15 jaar en de AOW leeftijd liggen.")</f>
        <v>Geboortejaar</v>
      </c>
      <c r="D31" s="29" t="s">
        <v>286</v>
      </c>
      <c r="E31" s="28" t="s">
        <v>282</v>
      </c>
      <c r="F31" s="28" t="s">
        <v>287</v>
      </c>
      <c r="G31" s="28" t="s">
        <v>297</v>
      </c>
      <c r="H31" s="28" t="s">
        <v>255</v>
      </c>
      <c r="I31" s="28" t="s">
        <v>288</v>
      </c>
      <c r="J31" s="29" t="s">
        <v>298</v>
      </c>
      <c r="K31" s="29" t="s">
        <v>293</v>
      </c>
      <c r="M31" s="57" t="s">
        <v>265</v>
      </c>
      <c r="N31" s="49">
        <f>SUM(N33:N39)</f>
        <v>0</v>
      </c>
      <c r="O31" s="52" t="s">
        <v>260</v>
      </c>
      <c r="P31" s="52" t="s">
        <v>310</v>
      </c>
      <c r="Q31" s="52" t="s">
        <v>308</v>
      </c>
    </row>
    <row r="32" spans="1:17" x14ac:dyDescent="0.4">
      <c r="A32" s="59" t="s">
        <v>296</v>
      </c>
      <c r="B32" s="59"/>
      <c r="C32" s="59"/>
      <c r="D32" s="59"/>
      <c r="E32" s="59"/>
      <c r="F32" s="59"/>
      <c r="G32" s="59"/>
      <c r="H32" s="59"/>
      <c r="I32" s="59"/>
      <c r="J32" s="59"/>
      <c r="K32" s="59"/>
      <c r="M32" s="51"/>
    </row>
    <row r="33" spans="1:17" x14ac:dyDescent="0.4">
      <c r="A33" s="53"/>
      <c r="B33" s="54"/>
      <c r="C33" s="54"/>
      <c r="D33" s="54"/>
      <c r="E33" s="56"/>
      <c r="F33" s="54"/>
      <c r="G33" s="54"/>
      <c r="H33" s="54"/>
      <c r="I33" s="54"/>
      <c r="J33" s="54"/>
      <c r="K33" s="55"/>
      <c r="M33" s="52" t="str">
        <f t="shared" ref="M33:M39" si="10">IF(P33=0,$P$5,IF(Q33=0,$Q$5,""))</f>
        <v/>
      </c>
      <c r="N33" s="52">
        <f>(M33&lt;&gt;"")*1</f>
        <v>0</v>
      </c>
      <c r="O33" s="49" t="str">
        <f>B33&amp;" "&amp;C33</f>
        <v xml:space="preserve"> </v>
      </c>
      <c r="P33" s="49">
        <f>IF(O33=" ",1,COUNTIF(werknemers!$Z$6:$Z$205,O33))</f>
        <v>1</v>
      </c>
      <c r="Q33" s="49">
        <f>IF(OR(ISBLANK(C33)=TRUE,ISBLANK(E33)=TRUE),1,(YEAR(E33)-C33&gt;=15)*1)</f>
        <v>1</v>
      </c>
    </row>
    <row r="34" spans="1:17" x14ac:dyDescent="0.4">
      <c r="A34" s="53"/>
      <c r="B34" s="54"/>
      <c r="C34" s="54"/>
      <c r="D34" s="54"/>
      <c r="E34" s="54"/>
      <c r="F34" s="54"/>
      <c r="G34" s="54"/>
      <c r="H34" s="54"/>
      <c r="I34" s="54"/>
      <c r="J34" s="54"/>
      <c r="K34" s="55"/>
      <c r="M34" s="52" t="str">
        <f t="shared" si="10"/>
        <v/>
      </c>
      <c r="N34" s="52">
        <f t="shared" ref="N34:N39" si="11">(M34&lt;&gt;"")*1</f>
        <v>0</v>
      </c>
      <c r="O34" s="49" t="str">
        <f t="shared" ref="O34:O39" si="12">B34&amp;" "&amp;C34</f>
        <v xml:space="preserve"> </v>
      </c>
      <c r="P34" s="49">
        <f>IF(O34=" ",1,COUNTIF(werknemers!$Z$6:$Z$205,O34))</f>
        <v>1</v>
      </c>
      <c r="Q34" s="49">
        <f t="shared" ref="Q34:Q39" si="13">IF(OR(ISBLANK(C34)=TRUE,ISBLANK(E34)=TRUE),1,(YEAR(E34)-C34&gt;=15)*1)</f>
        <v>1</v>
      </c>
    </row>
    <row r="35" spans="1:17" x14ac:dyDescent="0.4">
      <c r="A35" s="53"/>
      <c r="B35" s="54"/>
      <c r="C35" s="54"/>
      <c r="D35" s="54"/>
      <c r="E35" s="54"/>
      <c r="F35" s="54"/>
      <c r="G35" s="54"/>
      <c r="H35" s="54"/>
      <c r="I35" s="54"/>
      <c r="J35" s="54"/>
      <c r="K35" s="55"/>
      <c r="M35" s="52" t="str">
        <f t="shared" si="10"/>
        <v/>
      </c>
      <c r="N35" s="52">
        <f t="shared" si="11"/>
        <v>0</v>
      </c>
      <c r="O35" s="49" t="str">
        <f t="shared" si="12"/>
        <v xml:space="preserve"> </v>
      </c>
      <c r="P35" s="49">
        <f>IF(O35=" ",1,COUNTIF(werknemers!$Z$6:$Z$205,O35))</f>
        <v>1</v>
      </c>
      <c r="Q35" s="49">
        <f t="shared" si="13"/>
        <v>1</v>
      </c>
    </row>
    <row r="36" spans="1:17" x14ac:dyDescent="0.4">
      <c r="A36" s="53"/>
      <c r="B36" s="54"/>
      <c r="C36" s="54"/>
      <c r="D36" s="54"/>
      <c r="E36" s="54"/>
      <c r="F36" s="54"/>
      <c r="G36" s="54"/>
      <c r="H36" s="54"/>
      <c r="I36" s="54"/>
      <c r="J36" s="54"/>
      <c r="K36" s="55"/>
      <c r="M36" s="52" t="str">
        <f t="shared" si="10"/>
        <v/>
      </c>
      <c r="N36" s="52">
        <f t="shared" si="11"/>
        <v>0</v>
      </c>
      <c r="O36" s="49" t="str">
        <f t="shared" si="12"/>
        <v xml:space="preserve"> </v>
      </c>
      <c r="P36" s="49">
        <f>IF(O36=" ",1,COUNTIF(werknemers!$Z$6:$Z$205,O36))</f>
        <v>1</v>
      </c>
      <c r="Q36" s="49">
        <f t="shared" si="13"/>
        <v>1</v>
      </c>
    </row>
    <row r="37" spans="1:17" x14ac:dyDescent="0.4">
      <c r="A37" s="53"/>
      <c r="B37" s="54"/>
      <c r="C37" s="54"/>
      <c r="D37" s="54"/>
      <c r="E37" s="54"/>
      <c r="F37" s="54"/>
      <c r="G37" s="54"/>
      <c r="H37" s="54"/>
      <c r="I37" s="54"/>
      <c r="J37" s="54"/>
      <c r="K37" s="55"/>
      <c r="M37" s="52" t="str">
        <f t="shared" si="10"/>
        <v/>
      </c>
      <c r="N37" s="52">
        <f t="shared" si="11"/>
        <v>0</v>
      </c>
      <c r="O37" s="49" t="str">
        <f t="shared" si="12"/>
        <v xml:space="preserve"> </v>
      </c>
      <c r="P37" s="49">
        <f>IF(O37=" ",1,COUNTIF(werknemers!$Z$6:$Z$205,O37))</f>
        <v>1</v>
      </c>
      <c r="Q37" s="49">
        <f t="shared" si="13"/>
        <v>1</v>
      </c>
    </row>
    <row r="38" spans="1:17" x14ac:dyDescent="0.4">
      <c r="A38" s="53"/>
      <c r="B38" s="54"/>
      <c r="C38" s="54"/>
      <c r="D38" s="54"/>
      <c r="E38" s="56"/>
      <c r="F38" s="54"/>
      <c r="G38" s="54"/>
      <c r="H38" s="54"/>
      <c r="I38" s="54"/>
      <c r="J38" s="54"/>
      <c r="K38" s="55"/>
      <c r="M38" s="52" t="str">
        <f t="shared" si="10"/>
        <v/>
      </c>
      <c r="N38" s="52">
        <f t="shared" si="11"/>
        <v>0</v>
      </c>
      <c r="O38" s="49" t="str">
        <f t="shared" si="12"/>
        <v xml:space="preserve"> </v>
      </c>
      <c r="P38" s="49">
        <f>IF(O38=" ",1,COUNTIF(werknemers!$Z$6:$Z$205,O38))</f>
        <v>1</v>
      </c>
      <c r="Q38" s="49">
        <f t="shared" si="13"/>
        <v>1</v>
      </c>
    </row>
    <row r="39" spans="1:17" x14ac:dyDescent="0.4">
      <c r="A39" s="53"/>
      <c r="B39" s="54"/>
      <c r="C39" s="54"/>
      <c r="D39" s="54"/>
      <c r="E39" s="54"/>
      <c r="F39" s="54"/>
      <c r="G39" s="54"/>
      <c r="H39" s="54"/>
      <c r="I39" s="54"/>
      <c r="J39" s="54"/>
      <c r="K39" s="55"/>
      <c r="M39" s="52" t="str">
        <f t="shared" si="10"/>
        <v/>
      </c>
      <c r="N39" s="52">
        <f t="shared" si="11"/>
        <v>0</v>
      </c>
      <c r="O39" s="49" t="str">
        <f t="shared" si="12"/>
        <v xml:space="preserve"> </v>
      </c>
      <c r="P39" s="49">
        <f>IF(O39=" ",1,COUNTIF(werknemers!$Z$6:$Z$205,O39))</f>
        <v>1</v>
      </c>
      <c r="Q39" s="49">
        <f t="shared" si="13"/>
        <v>1</v>
      </c>
    </row>
    <row r="40" spans="1:17" x14ac:dyDescent="0.4">
      <c r="A40" s="61" t="s">
        <v>299</v>
      </c>
      <c r="B40" s="61"/>
      <c r="C40" s="61"/>
      <c r="D40" s="61"/>
      <c r="E40" s="61"/>
      <c r="F40" s="61"/>
      <c r="G40" s="61"/>
      <c r="H40" s="61"/>
      <c r="I40" s="61"/>
      <c r="J40" s="61"/>
      <c r="K40" s="61"/>
      <c r="M40" s="51"/>
    </row>
    <row r="41" spans="1:17" ht="40.9" x14ac:dyDescent="0.4">
      <c r="A41" s="28" t="s">
        <v>257</v>
      </c>
      <c r="B41" s="28" t="str">
        <f>IF(AND($G$2&gt;0,$G$2&lt;&gt;K41),"Vul hier een M (mannelijk) of V (vrouwelijk) in.","Geslacht")</f>
        <v>Geslacht</v>
      </c>
      <c r="C41" s="28" t="str">
        <f>IFERROR(IF(AND($G$2&gt;0,$G$2&lt;&gt;L41),"Vul hier een jaartal in.Het geboortejaar moet tussen de leeftijd van 15 jaar en de AOW leeftijd liggen.","Geboortejaar"),"Vul hier een jaartal in.Het geboortejaar moet tussen de leeftijd van 15 jaar en de AOW leeftijd liggen.")</f>
        <v>Geboortejaar</v>
      </c>
      <c r="D41" s="29" t="s">
        <v>286</v>
      </c>
      <c r="E41" s="28" t="s">
        <v>282</v>
      </c>
      <c r="F41" s="28" t="s">
        <v>307</v>
      </c>
      <c r="G41" s="28"/>
      <c r="H41" s="28" t="s">
        <v>255</v>
      </c>
      <c r="I41" s="28" t="s">
        <v>288</v>
      </c>
      <c r="J41" s="29" t="s">
        <v>306</v>
      </c>
      <c r="K41" s="29" t="s">
        <v>293</v>
      </c>
      <c r="M41" s="57" t="s">
        <v>265</v>
      </c>
      <c r="N41" s="49">
        <f>SUM(N43:N49)</f>
        <v>0</v>
      </c>
      <c r="O41" s="52" t="s">
        <v>260</v>
      </c>
      <c r="P41" s="52" t="s">
        <v>310</v>
      </c>
      <c r="Q41" s="52" t="s">
        <v>308</v>
      </c>
    </row>
    <row r="42" spans="1:17" x14ac:dyDescent="0.4">
      <c r="A42" s="59" t="s">
        <v>300</v>
      </c>
      <c r="B42" s="59"/>
      <c r="C42" s="59"/>
      <c r="D42" s="59"/>
      <c r="E42" s="59"/>
      <c r="F42" s="59"/>
      <c r="G42" s="59"/>
      <c r="H42" s="59"/>
      <c r="I42" s="59"/>
      <c r="J42" s="59"/>
      <c r="K42" s="59"/>
      <c r="M42" s="51"/>
    </row>
    <row r="43" spans="1:17" x14ac:dyDescent="0.4">
      <c r="A43" s="53"/>
      <c r="B43" s="54"/>
      <c r="C43" s="54"/>
      <c r="D43" s="54"/>
      <c r="E43" s="54"/>
      <c r="F43" s="54"/>
      <c r="G43" s="54"/>
      <c r="H43" s="54"/>
      <c r="I43" s="54"/>
      <c r="J43" s="54"/>
      <c r="K43" s="55"/>
      <c r="M43" s="52" t="str">
        <f t="shared" ref="M43:M49" si="14">IF(P43=0,$P$5,IF(Q43=0,$Q$5,""))</f>
        <v/>
      </c>
      <c r="N43" s="52">
        <f>(M43&lt;&gt;"")*1</f>
        <v>0</v>
      </c>
      <c r="O43" s="49" t="str">
        <f>B43&amp;" "&amp;C43</f>
        <v xml:space="preserve"> </v>
      </c>
      <c r="P43" s="49">
        <f>IF(O43=" ",1,COUNTIF(werknemers!$Z$6:$Z$205,O43))</f>
        <v>1</v>
      </c>
      <c r="Q43" s="49">
        <f>IF(OR(ISBLANK(C43)=TRUE,ISBLANK(E43)=TRUE),1,(YEAR(E43)-C43&gt;=15)*1)</f>
        <v>1</v>
      </c>
    </row>
    <row r="44" spans="1:17" x14ac:dyDescent="0.4">
      <c r="A44" s="53"/>
      <c r="B44" s="54"/>
      <c r="C44" s="54"/>
      <c r="D44" s="54"/>
      <c r="E44" s="54"/>
      <c r="F44" s="54"/>
      <c r="G44" s="54"/>
      <c r="H44" s="54"/>
      <c r="I44" s="54"/>
      <c r="J44" s="54"/>
      <c r="K44" s="55"/>
      <c r="M44" s="52" t="str">
        <f t="shared" si="14"/>
        <v/>
      </c>
      <c r="N44" s="52">
        <f t="shared" ref="N44:N49" si="15">(M44&lt;&gt;"")*1</f>
        <v>0</v>
      </c>
      <c r="O44" s="49" t="str">
        <f t="shared" ref="O44:O49" si="16">B44&amp;" "&amp;C44</f>
        <v xml:space="preserve"> </v>
      </c>
      <c r="P44" s="49">
        <f>IF(O44=" ",1,COUNTIF(werknemers!$Z$6:$Z$205,O44))</f>
        <v>1</v>
      </c>
      <c r="Q44" s="49">
        <f t="shared" ref="Q44:Q49" si="17">IF(OR(ISBLANK(C44)=TRUE,ISBLANK(E44)=TRUE),1,(YEAR(E44)-C44&gt;=15)*1)</f>
        <v>1</v>
      </c>
    </row>
    <row r="45" spans="1:17" x14ac:dyDescent="0.4">
      <c r="A45" s="53"/>
      <c r="B45" s="54"/>
      <c r="C45" s="54"/>
      <c r="D45" s="54"/>
      <c r="E45" s="54"/>
      <c r="F45" s="54"/>
      <c r="G45" s="54"/>
      <c r="H45" s="54"/>
      <c r="I45" s="54"/>
      <c r="J45" s="54"/>
      <c r="K45" s="55"/>
      <c r="M45" s="52" t="str">
        <f t="shared" si="14"/>
        <v/>
      </c>
      <c r="N45" s="52">
        <f t="shared" si="15"/>
        <v>0</v>
      </c>
      <c r="O45" s="49" t="str">
        <f t="shared" si="16"/>
        <v xml:space="preserve"> </v>
      </c>
      <c r="P45" s="49">
        <f>IF(O45=" ",1,COUNTIF(werknemers!$Z$6:$Z$205,O45))</f>
        <v>1</v>
      </c>
      <c r="Q45" s="49">
        <f t="shared" si="17"/>
        <v>1</v>
      </c>
    </row>
    <row r="46" spans="1:17" x14ac:dyDescent="0.4">
      <c r="A46" s="53"/>
      <c r="B46" s="54"/>
      <c r="C46" s="54"/>
      <c r="D46" s="54"/>
      <c r="E46" s="56"/>
      <c r="F46" s="54"/>
      <c r="G46" s="54"/>
      <c r="H46" s="54"/>
      <c r="I46" s="54"/>
      <c r="J46" s="54"/>
      <c r="K46" s="55"/>
      <c r="M46" s="52" t="str">
        <f t="shared" si="14"/>
        <v/>
      </c>
      <c r="N46" s="52">
        <f t="shared" si="15"/>
        <v>0</v>
      </c>
      <c r="O46" s="49" t="str">
        <f t="shared" si="16"/>
        <v xml:space="preserve"> </v>
      </c>
      <c r="P46" s="49">
        <f>IF(O46=" ",1,COUNTIF(werknemers!$Z$6:$Z$205,O46))</f>
        <v>1</v>
      </c>
      <c r="Q46" s="49">
        <f t="shared" si="17"/>
        <v>1</v>
      </c>
    </row>
    <row r="47" spans="1:17" x14ac:dyDescent="0.4">
      <c r="A47" s="53"/>
      <c r="B47" s="54"/>
      <c r="C47" s="54"/>
      <c r="D47" s="54"/>
      <c r="E47" s="54"/>
      <c r="F47" s="54"/>
      <c r="G47" s="54"/>
      <c r="H47" s="54"/>
      <c r="I47" s="54"/>
      <c r="J47" s="54"/>
      <c r="K47" s="55"/>
      <c r="M47" s="52" t="str">
        <f t="shared" si="14"/>
        <v/>
      </c>
      <c r="N47" s="52">
        <f t="shared" si="15"/>
        <v>0</v>
      </c>
      <c r="O47" s="49" t="str">
        <f t="shared" si="16"/>
        <v xml:space="preserve"> </v>
      </c>
      <c r="P47" s="49">
        <f>IF(O47=" ",1,COUNTIF(werknemers!$Z$6:$Z$205,O47))</f>
        <v>1</v>
      </c>
      <c r="Q47" s="49">
        <f t="shared" si="17"/>
        <v>1</v>
      </c>
    </row>
    <row r="48" spans="1:17" x14ac:dyDescent="0.4">
      <c r="A48" s="53"/>
      <c r="B48" s="54"/>
      <c r="C48" s="54"/>
      <c r="D48" s="54"/>
      <c r="E48" s="54"/>
      <c r="F48" s="54"/>
      <c r="G48" s="54"/>
      <c r="H48" s="54"/>
      <c r="I48" s="54"/>
      <c r="J48" s="54"/>
      <c r="K48" s="55"/>
      <c r="M48" s="52" t="str">
        <f t="shared" si="14"/>
        <v/>
      </c>
      <c r="N48" s="52">
        <f t="shared" si="15"/>
        <v>0</v>
      </c>
      <c r="O48" s="49" t="str">
        <f t="shared" si="16"/>
        <v xml:space="preserve"> </v>
      </c>
      <c r="P48" s="49">
        <f>IF(O48=" ",1,COUNTIF(werknemers!$Z$6:$Z$205,O48))</f>
        <v>1</v>
      </c>
      <c r="Q48" s="49">
        <f t="shared" si="17"/>
        <v>1</v>
      </c>
    </row>
    <row r="49" spans="1:17" x14ac:dyDescent="0.4">
      <c r="A49" s="53"/>
      <c r="B49" s="54"/>
      <c r="C49" s="54"/>
      <c r="D49" s="54"/>
      <c r="E49" s="54"/>
      <c r="F49" s="54"/>
      <c r="G49" s="54"/>
      <c r="H49" s="54"/>
      <c r="I49" s="54"/>
      <c r="J49" s="54"/>
      <c r="K49" s="55"/>
      <c r="M49" s="52" t="str">
        <f t="shared" si="14"/>
        <v/>
      </c>
      <c r="N49" s="52">
        <f t="shared" si="15"/>
        <v>0</v>
      </c>
      <c r="O49" s="49" t="str">
        <f t="shared" si="16"/>
        <v xml:space="preserve"> </v>
      </c>
      <c r="P49" s="49">
        <f>IF(O49=" ",1,COUNTIF(werknemers!$Z$6:$Z$205,O49))</f>
        <v>1</v>
      </c>
      <c r="Q49" s="49">
        <f t="shared" si="17"/>
        <v>1</v>
      </c>
    </row>
    <row r="52" spans="1:17" x14ac:dyDescent="0.4">
      <c r="A52" s="49" t="s">
        <v>301</v>
      </c>
      <c r="D52" s="50"/>
    </row>
    <row r="53" spans="1:17" x14ac:dyDescent="0.4">
      <c r="A53" s="59" t="s">
        <v>302</v>
      </c>
      <c r="B53" s="59"/>
      <c r="C53" s="59"/>
      <c r="D53" s="59"/>
      <c r="E53" s="59"/>
      <c r="F53" s="59"/>
      <c r="G53" s="59"/>
      <c r="H53" s="59"/>
      <c r="I53" s="59"/>
      <c r="J53" s="59"/>
      <c r="K53" s="59"/>
    </row>
    <row r="54" spans="1:17" x14ac:dyDescent="0.4">
      <c r="A54" s="61" t="s">
        <v>303</v>
      </c>
      <c r="B54" s="61"/>
      <c r="C54" s="61"/>
      <c r="D54" s="61"/>
      <c r="E54" s="61"/>
      <c r="F54" s="61"/>
      <c r="G54" s="61"/>
      <c r="H54" s="61"/>
      <c r="I54" s="61"/>
      <c r="J54" s="61"/>
      <c r="K54" s="61"/>
      <c r="M54" s="51"/>
    </row>
    <row r="55" spans="1:17" ht="40.9" x14ac:dyDescent="0.4">
      <c r="A55" s="28" t="s">
        <v>257</v>
      </c>
      <c r="B55" s="28" t="str">
        <f>IF(AND($G$2&gt;0,$G$2&lt;&gt;K55),"Vul hier een M (mannelijk) of V (vrouwelijk) in.","Geslacht")</f>
        <v>Geslacht</v>
      </c>
      <c r="C55" s="28" t="str">
        <f>IFERROR(IF(AND($G$2&gt;0,$G$2&lt;&gt;L55),"Vul hier een jaartal in.Het geboortejaar moet tussen de leeftijd van 15 jaar en de AOW leeftijd liggen.","Geboortejaar"),"Vul hier een jaartal in.Het geboortejaar moet tussen de leeftijd van 15 jaar en de AOW leeftijd liggen.")</f>
        <v>Geboortejaar</v>
      </c>
      <c r="D55" s="29" t="s">
        <v>286</v>
      </c>
      <c r="E55" s="28" t="s">
        <v>282</v>
      </c>
      <c r="F55" s="28" t="s">
        <v>287</v>
      </c>
      <c r="G55" s="28"/>
      <c r="H55" s="28" t="s">
        <v>255</v>
      </c>
      <c r="I55" s="28" t="s">
        <v>288</v>
      </c>
      <c r="J55" s="29"/>
      <c r="K55" s="29" t="s">
        <v>293</v>
      </c>
      <c r="M55" s="57" t="s">
        <v>265</v>
      </c>
      <c r="N55" s="49">
        <f>SUM(N57:N63)</f>
        <v>0</v>
      </c>
      <c r="O55" s="52" t="s">
        <v>260</v>
      </c>
      <c r="P55" s="52" t="s">
        <v>310</v>
      </c>
      <c r="Q55" s="52" t="s">
        <v>308</v>
      </c>
    </row>
    <row r="56" spans="1:17" x14ac:dyDescent="0.4">
      <c r="A56" s="59" t="s">
        <v>264</v>
      </c>
      <c r="B56" s="59"/>
      <c r="C56" s="59"/>
      <c r="D56" s="59"/>
      <c r="E56" s="59"/>
      <c r="F56" s="59"/>
      <c r="G56" s="59"/>
      <c r="H56" s="59"/>
      <c r="I56" s="59"/>
      <c r="J56" s="59"/>
      <c r="K56" s="59"/>
      <c r="M56" s="51"/>
    </row>
    <row r="57" spans="1:17" x14ac:dyDescent="0.4">
      <c r="A57" s="53"/>
      <c r="B57" s="54"/>
      <c r="C57" s="54"/>
      <c r="D57" s="54"/>
      <c r="E57" s="54"/>
      <c r="F57" s="54"/>
      <c r="G57" s="54"/>
      <c r="H57" s="54"/>
      <c r="I57" s="54"/>
      <c r="J57" s="54"/>
      <c r="K57" s="55"/>
      <c r="M57" s="52" t="str">
        <f t="shared" ref="M57:M63" si="18">IF(P57=0,$P$5,IF(Q57=0,$Q$5,""))</f>
        <v/>
      </c>
      <c r="N57" s="52">
        <f>(M57&lt;&gt;"")*1</f>
        <v>0</v>
      </c>
      <c r="O57" s="49" t="str">
        <f>B57&amp;" "&amp;C57</f>
        <v xml:space="preserve"> </v>
      </c>
      <c r="P57" s="49">
        <f>IF(O57=" ",1,COUNTIF(werknemers!$Z$6:$Z$205,O57))</f>
        <v>1</v>
      </c>
      <c r="Q57" s="49">
        <f>IF(OR(ISBLANK(C57)=TRUE,ISBLANK(E57)=TRUE),1,(YEAR(E57)-C57&gt;=15)*1)</f>
        <v>1</v>
      </c>
    </row>
    <row r="58" spans="1:17" x14ac:dyDescent="0.4">
      <c r="A58" s="53"/>
      <c r="B58" s="54"/>
      <c r="C58" s="54"/>
      <c r="D58" s="54"/>
      <c r="E58" s="54"/>
      <c r="F58" s="54"/>
      <c r="G58" s="54"/>
      <c r="H58" s="54"/>
      <c r="I58" s="54"/>
      <c r="J58" s="54"/>
      <c r="K58" s="55"/>
      <c r="M58" s="52" t="str">
        <f t="shared" si="18"/>
        <v/>
      </c>
      <c r="N58" s="52">
        <f t="shared" ref="N58:N63" si="19">(M58&lt;&gt;"")*1</f>
        <v>0</v>
      </c>
      <c r="O58" s="49" t="str">
        <f t="shared" ref="O58:O63" si="20">B58&amp;" "&amp;C58</f>
        <v xml:space="preserve"> </v>
      </c>
      <c r="P58" s="49">
        <f>IF(O58=" ",1,COUNTIF(werknemers!$Z$6:$Z$205,O58))</f>
        <v>1</v>
      </c>
      <c r="Q58" s="49">
        <f t="shared" ref="Q58:Q63" si="21">IF(OR(ISBLANK(C58)=TRUE,ISBLANK(E58)=TRUE),1,(YEAR(E58)-C58&gt;=15)*1)</f>
        <v>1</v>
      </c>
    </row>
    <row r="59" spans="1:17" x14ac:dyDescent="0.4">
      <c r="A59" s="53"/>
      <c r="B59" s="54"/>
      <c r="C59" s="54"/>
      <c r="D59" s="54"/>
      <c r="E59" s="54"/>
      <c r="F59" s="54"/>
      <c r="G59" s="54"/>
      <c r="H59" s="54"/>
      <c r="I59" s="54"/>
      <c r="J59" s="54"/>
      <c r="K59" s="55"/>
      <c r="M59" s="52" t="str">
        <f t="shared" si="18"/>
        <v/>
      </c>
      <c r="N59" s="52">
        <f t="shared" si="19"/>
        <v>0</v>
      </c>
      <c r="O59" s="49" t="str">
        <f t="shared" si="20"/>
        <v xml:space="preserve"> </v>
      </c>
      <c r="P59" s="49">
        <f>IF(O59=" ",1,COUNTIF(werknemers!$Z$6:$Z$205,O59))</f>
        <v>1</v>
      </c>
      <c r="Q59" s="49">
        <f t="shared" si="21"/>
        <v>1</v>
      </c>
    </row>
    <row r="60" spans="1:17" x14ac:dyDescent="0.4">
      <c r="A60" s="53"/>
      <c r="B60" s="54"/>
      <c r="C60" s="54"/>
      <c r="D60" s="54"/>
      <c r="E60" s="54"/>
      <c r="F60" s="54"/>
      <c r="G60" s="54"/>
      <c r="H60" s="54"/>
      <c r="I60" s="54"/>
      <c r="J60" s="54"/>
      <c r="K60" s="55"/>
      <c r="M60" s="52" t="str">
        <f t="shared" si="18"/>
        <v/>
      </c>
      <c r="N60" s="52">
        <f t="shared" si="19"/>
        <v>0</v>
      </c>
      <c r="O60" s="49" t="str">
        <f t="shared" si="20"/>
        <v xml:space="preserve"> </v>
      </c>
      <c r="P60" s="49">
        <f>IF(O60=" ",1,COUNTIF(werknemers!$Z$6:$Z$205,O60))</f>
        <v>1</v>
      </c>
      <c r="Q60" s="49">
        <f t="shared" si="21"/>
        <v>1</v>
      </c>
    </row>
    <row r="61" spans="1:17" x14ac:dyDescent="0.4">
      <c r="A61" s="53"/>
      <c r="B61" s="54"/>
      <c r="C61" s="54"/>
      <c r="D61" s="54"/>
      <c r="E61" s="54"/>
      <c r="F61" s="54"/>
      <c r="G61" s="54"/>
      <c r="H61" s="54"/>
      <c r="I61" s="54"/>
      <c r="J61" s="54"/>
      <c r="K61" s="55"/>
      <c r="M61" s="52" t="str">
        <f t="shared" si="18"/>
        <v/>
      </c>
      <c r="N61" s="52">
        <f t="shared" si="19"/>
        <v>0</v>
      </c>
      <c r="O61" s="49" t="str">
        <f t="shared" si="20"/>
        <v xml:space="preserve"> </v>
      </c>
      <c r="P61" s="49">
        <f>IF(O61=" ",1,COUNTIF(werknemers!$Z$6:$Z$205,O61))</f>
        <v>1</v>
      </c>
      <c r="Q61" s="49">
        <f t="shared" si="21"/>
        <v>1</v>
      </c>
    </row>
    <row r="62" spans="1:17" x14ac:dyDescent="0.4">
      <c r="A62" s="53"/>
      <c r="B62" s="54"/>
      <c r="C62" s="54"/>
      <c r="D62" s="54"/>
      <c r="E62" s="54"/>
      <c r="F62" s="54"/>
      <c r="G62" s="54"/>
      <c r="H62" s="54"/>
      <c r="I62" s="54"/>
      <c r="J62" s="54"/>
      <c r="K62" s="55"/>
      <c r="M62" s="52" t="str">
        <f t="shared" si="18"/>
        <v/>
      </c>
      <c r="N62" s="52">
        <f t="shared" si="19"/>
        <v>0</v>
      </c>
      <c r="O62" s="49" t="str">
        <f t="shared" si="20"/>
        <v xml:space="preserve"> </v>
      </c>
      <c r="P62" s="49">
        <f>IF(O62=" ",1,COUNTIF(werknemers!$Z$6:$Z$205,O62))</f>
        <v>1</v>
      </c>
      <c r="Q62" s="49">
        <f t="shared" si="21"/>
        <v>1</v>
      </c>
    </row>
    <row r="63" spans="1:17" x14ac:dyDescent="0.4">
      <c r="A63" s="53"/>
      <c r="B63" s="54"/>
      <c r="C63" s="54"/>
      <c r="D63" s="54"/>
      <c r="E63" s="54"/>
      <c r="F63" s="54"/>
      <c r="G63" s="54"/>
      <c r="H63" s="54"/>
      <c r="I63" s="54"/>
      <c r="J63" s="54"/>
      <c r="K63" s="55"/>
      <c r="M63" s="52" t="str">
        <f t="shared" si="18"/>
        <v/>
      </c>
      <c r="N63" s="52">
        <f t="shared" si="19"/>
        <v>0</v>
      </c>
      <c r="O63" s="49" t="str">
        <f t="shared" si="20"/>
        <v xml:space="preserve"> </v>
      </c>
      <c r="P63" s="49">
        <f>IF(O63=" ",1,COUNTIF(werknemers!$Z$6:$Z$205,O63))</f>
        <v>1</v>
      </c>
      <c r="Q63" s="49">
        <f t="shared" si="21"/>
        <v>1</v>
      </c>
    </row>
    <row r="64" spans="1:17" x14ac:dyDescent="0.4">
      <c r="A64" s="62" t="s">
        <v>304</v>
      </c>
      <c r="B64" s="62"/>
      <c r="C64" s="62"/>
      <c r="D64" s="62"/>
      <c r="E64" s="62"/>
      <c r="F64" s="62"/>
      <c r="G64" s="62"/>
      <c r="H64" s="62"/>
      <c r="I64" s="62"/>
      <c r="J64" s="62"/>
      <c r="K64" s="62"/>
    </row>
    <row r="65" spans="1:17" x14ac:dyDescent="0.4">
      <c r="A65" s="63" t="s">
        <v>295</v>
      </c>
      <c r="B65" s="63"/>
      <c r="C65" s="63"/>
      <c r="D65" s="63"/>
      <c r="E65" s="63"/>
      <c r="F65" s="63"/>
      <c r="G65" s="63"/>
      <c r="H65" s="63"/>
      <c r="I65" s="63"/>
      <c r="J65" s="63"/>
      <c r="K65" s="63"/>
      <c r="M65" s="51"/>
    </row>
    <row r="66" spans="1:17" ht="40.9" x14ac:dyDescent="0.4">
      <c r="A66" s="28" t="s">
        <v>257</v>
      </c>
      <c r="B66" s="28" t="str">
        <f>IF(AND($G$2&gt;0,$G$2&lt;&gt;K66),"Vul hier een M (mannelijk) of V (vrouwelijk) in.","Geslacht")</f>
        <v>Geslacht</v>
      </c>
      <c r="C66" s="28" t="str">
        <f>IFERROR(IF(AND($G$2&gt;0,$G$2&lt;&gt;L66),"Vul hier een jaartal in.Het geboortejaar moet tussen de leeftijd van 15 jaar en de AOW leeftijd liggen.","Geboortejaar"),"Vul hier een jaartal in.Het geboortejaar moet tussen de leeftijd van 15 jaar en de AOW leeftijd liggen.")</f>
        <v>Geboortejaar</v>
      </c>
      <c r="D66" s="29" t="s">
        <v>286</v>
      </c>
      <c r="E66" s="28" t="s">
        <v>282</v>
      </c>
      <c r="F66" s="28" t="s">
        <v>287</v>
      </c>
      <c r="G66" s="28" t="s">
        <v>297</v>
      </c>
      <c r="H66" s="28" t="s">
        <v>255</v>
      </c>
      <c r="I66" s="28" t="s">
        <v>288</v>
      </c>
      <c r="J66" s="29" t="s">
        <v>298</v>
      </c>
      <c r="K66" s="29" t="s">
        <v>293</v>
      </c>
      <c r="M66" s="57" t="s">
        <v>265</v>
      </c>
      <c r="N66" s="49">
        <f>SUM(N68:N74)</f>
        <v>0</v>
      </c>
      <c r="O66" s="52" t="s">
        <v>260</v>
      </c>
      <c r="P66" s="52" t="s">
        <v>310</v>
      </c>
      <c r="Q66" s="52" t="s">
        <v>308</v>
      </c>
    </row>
    <row r="67" spans="1:17" x14ac:dyDescent="0.4">
      <c r="A67" s="59" t="s">
        <v>296</v>
      </c>
      <c r="B67" s="59"/>
      <c r="C67" s="59"/>
      <c r="D67" s="59"/>
      <c r="E67" s="59"/>
      <c r="F67" s="59"/>
      <c r="G67" s="59"/>
      <c r="H67" s="59"/>
      <c r="I67" s="59"/>
      <c r="J67" s="59"/>
      <c r="K67" s="59"/>
      <c r="M67" s="51"/>
    </row>
    <row r="68" spans="1:17" x14ac:dyDescent="0.4">
      <c r="A68" s="53"/>
      <c r="B68" s="54"/>
      <c r="C68" s="54"/>
      <c r="D68" s="54"/>
      <c r="E68" s="54"/>
      <c r="F68" s="54"/>
      <c r="G68" s="54"/>
      <c r="H68" s="54"/>
      <c r="I68" s="54"/>
      <c r="J68" s="54"/>
      <c r="K68" s="55"/>
      <c r="M68" s="52" t="str">
        <f t="shared" ref="M68:M74" si="22">IF(P68=0,$P$5,IF(Q68=0,$Q$5,""))</f>
        <v/>
      </c>
      <c r="N68" s="52">
        <f>(M68&lt;&gt;"")*1</f>
        <v>0</v>
      </c>
      <c r="O68" s="49" t="str">
        <f>B68&amp;" "&amp;C68</f>
        <v xml:space="preserve"> </v>
      </c>
      <c r="P68" s="49">
        <f>IF(O68=" ",1,COUNTIF(werknemers!$Z$6:$Z$205,O68))</f>
        <v>1</v>
      </c>
      <c r="Q68" s="49">
        <f>IF(OR(ISBLANK(C68)=TRUE,ISBLANK(E68)=TRUE),1,(YEAR(E68)-C68&gt;=15)*1)</f>
        <v>1</v>
      </c>
    </row>
    <row r="69" spans="1:17" x14ac:dyDescent="0.4">
      <c r="A69" s="53"/>
      <c r="B69" s="54"/>
      <c r="C69" s="54"/>
      <c r="D69" s="54"/>
      <c r="E69" s="54"/>
      <c r="F69" s="54"/>
      <c r="G69" s="54"/>
      <c r="H69" s="54"/>
      <c r="I69" s="54"/>
      <c r="J69" s="54"/>
      <c r="K69" s="55"/>
      <c r="M69" s="52" t="str">
        <f t="shared" si="22"/>
        <v/>
      </c>
      <c r="N69" s="52">
        <f t="shared" ref="N69:N74" si="23">(M69&lt;&gt;"")*1</f>
        <v>0</v>
      </c>
      <c r="O69" s="49" t="str">
        <f t="shared" ref="O69:O74" si="24">B69&amp;" "&amp;C69</f>
        <v xml:space="preserve"> </v>
      </c>
      <c r="P69" s="49">
        <f>IF(O69=" ",1,COUNTIF(werknemers!$Z$6:$Z$205,O69))</f>
        <v>1</v>
      </c>
      <c r="Q69" s="49">
        <f t="shared" ref="Q69:Q74" si="25">IF(OR(ISBLANK(C69)=TRUE,ISBLANK(E69)=TRUE),1,(YEAR(E69)-C69&gt;=15)*1)</f>
        <v>1</v>
      </c>
    </row>
    <row r="70" spans="1:17" x14ac:dyDescent="0.4">
      <c r="A70" s="53"/>
      <c r="B70" s="54"/>
      <c r="C70" s="54"/>
      <c r="D70" s="54"/>
      <c r="E70" s="56"/>
      <c r="F70" s="54"/>
      <c r="G70" s="54"/>
      <c r="H70" s="54"/>
      <c r="I70" s="54"/>
      <c r="J70" s="54"/>
      <c r="K70" s="55"/>
      <c r="M70" s="52" t="str">
        <f t="shared" si="22"/>
        <v/>
      </c>
      <c r="N70" s="52">
        <f t="shared" si="23"/>
        <v>0</v>
      </c>
      <c r="O70" s="49" t="str">
        <f t="shared" si="24"/>
        <v xml:space="preserve"> </v>
      </c>
      <c r="P70" s="49">
        <f>IF(O70=" ",1,COUNTIF(werknemers!$Z$6:$Z$205,O70))</f>
        <v>1</v>
      </c>
      <c r="Q70" s="49">
        <f t="shared" si="25"/>
        <v>1</v>
      </c>
    </row>
    <row r="71" spans="1:17" x14ac:dyDescent="0.4">
      <c r="A71" s="53"/>
      <c r="B71" s="54"/>
      <c r="C71" s="54"/>
      <c r="D71" s="54"/>
      <c r="E71" s="54"/>
      <c r="F71" s="54"/>
      <c r="G71" s="54"/>
      <c r="H71" s="54"/>
      <c r="I71" s="54"/>
      <c r="J71" s="54"/>
      <c r="K71" s="55"/>
      <c r="M71" s="52" t="str">
        <f t="shared" si="22"/>
        <v/>
      </c>
      <c r="N71" s="52">
        <f t="shared" si="23"/>
        <v>0</v>
      </c>
      <c r="O71" s="49" t="str">
        <f t="shared" si="24"/>
        <v xml:space="preserve"> </v>
      </c>
      <c r="P71" s="49">
        <f>IF(O71=" ",1,COUNTIF(werknemers!$Z$6:$Z$205,O71))</f>
        <v>1</v>
      </c>
      <c r="Q71" s="49">
        <f t="shared" si="25"/>
        <v>1</v>
      </c>
    </row>
    <row r="72" spans="1:17" x14ac:dyDescent="0.4">
      <c r="A72" s="53"/>
      <c r="B72" s="54"/>
      <c r="C72" s="54"/>
      <c r="D72" s="54"/>
      <c r="E72" s="54"/>
      <c r="F72" s="54"/>
      <c r="G72" s="54"/>
      <c r="H72" s="54"/>
      <c r="I72" s="54"/>
      <c r="J72" s="54"/>
      <c r="K72" s="55"/>
      <c r="M72" s="52" t="str">
        <f t="shared" si="22"/>
        <v/>
      </c>
      <c r="N72" s="52">
        <f t="shared" si="23"/>
        <v>0</v>
      </c>
      <c r="O72" s="49" t="str">
        <f t="shared" si="24"/>
        <v xml:space="preserve"> </v>
      </c>
      <c r="P72" s="49">
        <f>IF(O72=" ",1,COUNTIF(werknemers!$Z$6:$Z$205,O72))</f>
        <v>1</v>
      </c>
      <c r="Q72" s="49">
        <f t="shared" si="25"/>
        <v>1</v>
      </c>
    </row>
    <row r="73" spans="1:17" x14ac:dyDescent="0.4">
      <c r="A73" s="53"/>
      <c r="B73" s="54"/>
      <c r="C73" s="54"/>
      <c r="D73" s="54"/>
      <c r="E73" s="54"/>
      <c r="F73" s="54"/>
      <c r="G73" s="54"/>
      <c r="H73" s="54"/>
      <c r="I73" s="54"/>
      <c r="J73" s="54"/>
      <c r="K73" s="55"/>
      <c r="M73" s="52" t="str">
        <f t="shared" si="22"/>
        <v/>
      </c>
      <c r="N73" s="52">
        <f t="shared" si="23"/>
        <v>0</v>
      </c>
      <c r="O73" s="49" t="str">
        <f t="shared" si="24"/>
        <v xml:space="preserve"> </v>
      </c>
      <c r="P73" s="49">
        <f>IF(O73=" ",1,COUNTIF(werknemers!$Z$6:$Z$205,O73))</f>
        <v>1</v>
      </c>
      <c r="Q73" s="49">
        <f t="shared" si="25"/>
        <v>1</v>
      </c>
    </row>
    <row r="74" spans="1:17" x14ac:dyDescent="0.4">
      <c r="A74" s="53"/>
      <c r="B74" s="54"/>
      <c r="C74" s="54"/>
      <c r="D74" s="54"/>
      <c r="E74" s="54"/>
      <c r="F74" s="54"/>
      <c r="G74" s="54"/>
      <c r="H74" s="54"/>
      <c r="I74" s="54"/>
      <c r="J74" s="54"/>
      <c r="K74" s="55"/>
      <c r="M74" s="52" t="str">
        <f t="shared" si="22"/>
        <v/>
      </c>
      <c r="N74" s="52">
        <f t="shared" si="23"/>
        <v>0</v>
      </c>
      <c r="O74" s="49" t="str">
        <f t="shared" si="24"/>
        <v xml:space="preserve"> </v>
      </c>
      <c r="P74" s="49">
        <f>IF(O74=" ",1,COUNTIF(werknemers!$Z$6:$Z$205,O74))</f>
        <v>1</v>
      </c>
      <c r="Q74" s="49">
        <f t="shared" si="25"/>
        <v>1</v>
      </c>
    </row>
    <row r="75" spans="1:17" x14ac:dyDescent="0.4">
      <c r="A75" s="61" t="s">
        <v>305</v>
      </c>
      <c r="B75" s="61"/>
      <c r="C75" s="61"/>
      <c r="D75" s="61"/>
      <c r="E75" s="61"/>
      <c r="F75" s="61"/>
      <c r="G75" s="61"/>
      <c r="H75" s="61"/>
      <c r="I75" s="61"/>
      <c r="J75" s="61"/>
      <c r="K75" s="61"/>
      <c r="M75" s="51"/>
    </row>
    <row r="76" spans="1:17" ht="40.9" x14ac:dyDescent="0.4">
      <c r="A76" s="28" t="s">
        <v>257</v>
      </c>
      <c r="B76" s="28" t="str">
        <f>IF(AND($G$2&gt;0,$G$2&lt;&gt;K76),"Vul hier een M (mannelijk) of V (vrouwelijk) in.","Geslacht")</f>
        <v>Geslacht</v>
      </c>
      <c r="C76" s="28" t="str">
        <f>IFERROR(IF(AND($G$2&gt;0,$G$2&lt;&gt;L76),"Vul hier een jaartal in.Het geboortejaar moet tussen de leeftijd van 15 jaar en de AOW leeftijd liggen.","Geboortejaar"),"Vul hier een jaartal in.Het geboortejaar moet tussen de leeftijd van 15 jaar en de AOW leeftijd liggen.")</f>
        <v>Geboortejaar</v>
      </c>
      <c r="D76" s="29" t="s">
        <v>286</v>
      </c>
      <c r="E76" s="28" t="s">
        <v>282</v>
      </c>
      <c r="F76" s="28" t="s">
        <v>307</v>
      </c>
      <c r="G76" s="28"/>
      <c r="H76" s="28" t="s">
        <v>255</v>
      </c>
      <c r="I76" s="28" t="s">
        <v>288</v>
      </c>
      <c r="J76" s="29" t="s">
        <v>306</v>
      </c>
      <c r="K76" s="29" t="s">
        <v>293</v>
      </c>
      <c r="M76" s="57" t="s">
        <v>265</v>
      </c>
      <c r="N76" s="49">
        <f>SUM(N78:N84)</f>
        <v>0</v>
      </c>
      <c r="O76" s="52" t="s">
        <v>260</v>
      </c>
      <c r="P76" s="52" t="s">
        <v>310</v>
      </c>
      <c r="Q76" s="52" t="s">
        <v>308</v>
      </c>
    </row>
    <row r="77" spans="1:17" x14ac:dyDescent="0.4">
      <c r="A77" s="59" t="s">
        <v>300</v>
      </c>
      <c r="B77" s="59"/>
      <c r="C77" s="59"/>
      <c r="D77" s="59"/>
      <c r="E77" s="59"/>
      <c r="F77" s="59"/>
      <c r="G77" s="59"/>
      <c r="H77" s="59"/>
      <c r="I77" s="59"/>
      <c r="J77" s="59"/>
      <c r="K77" s="59"/>
      <c r="M77" s="51"/>
    </row>
    <row r="78" spans="1:17" x14ac:dyDescent="0.4">
      <c r="A78" s="53"/>
      <c r="B78" s="54"/>
      <c r="C78" s="54"/>
      <c r="D78" s="54"/>
      <c r="E78" s="54"/>
      <c r="F78" s="54"/>
      <c r="G78" s="54"/>
      <c r="H78" s="54"/>
      <c r="I78" s="54"/>
      <c r="J78" s="54"/>
      <c r="K78" s="55"/>
      <c r="M78" s="52" t="str">
        <f t="shared" ref="M78:M84" si="26">IF(P78=0,$P$5,IF(Q78=0,$Q$5,""))</f>
        <v/>
      </c>
      <c r="N78" s="52">
        <f>(M78&lt;&gt;"")*1</f>
        <v>0</v>
      </c>
      <c r="O78" s="49" t="str">
        <f>B78&amp;" "&amp;C78</f>
        <v xml:space="preserve"> </v>
      </c>
      <c r="P78" s="49">
        <f>IF(O78=" ",1,COUNTIF(werknemers!$Z$6:$Z$205,O78))</f>
        <v>1</v>
      </c>
      <c r="Q78" s="49">
        <f>IF(OR(ISBLANK(C78)=TRUE,ISBLANK(E78)=TRUE),1,(YEAR(E78)-C78&gt;=15)*1)</f>
        <v>1</v>
      </c>
    </row>
    <row r="79" spans="1:17" x14ac:dyDescent="0.4">
      <c r="A79" s="53"/>
      <c r="B79" s="54"/>
      <c r="C79" s="54"/>
      <c r="D79" s="54"/>
      <c r="E79" s="54"/>
      <c r="F79" s="54"/>
      <c r="G79" s="54"/>
      <c r="H79" s="54"/>
      <c r="I79" s="54"/>
      <c r="J79" s="54"/>
      <c r="K79" s="55"/>
      <c r="M79" s="52" t="str">
        <f t="shared" si="26"/>
        <v/>
      </c>
      <c r="N79" s="52">
        <f t="shared" ref="N79:N84" si="27">(M79&lt;&gt;"")*1</f>
        <v>0</v>
      </c>
      <c r="O79" s="49" t="str">
        <f t="shared" ref="O79:O84" si="28">B79&amp;" "&amp;C79</f>
        <v xml:space="preserve"> </v>
      </c>
      <c r="P79" s="49">
        <f>IF(O79=" ",1,COUNTIF(werknemers!$Z$6:$Z$205,O79))</f>
        <v>1</v>
      </c>
      <c r="Q79" s="49">
        <f t="shared" ref="Q79:Q84" si="29">IF(OR(ISBLANK(C79)=TRUE,ISBLANK(E79)=TRUE),1,(YEAR(E79)-C79&gt;=15)*1)</f>
        <v>1</v>
      </c>
    </row>
    <row r="80" spans="1:17" x14ac:dyDescent="0.4">
      <c r="A80" s="53"/>
      <c r="B80" s="54"/>
      <c r="C80" s="54"/>
      <c r="D80" s="54"/>
      <c r="E80" s="54"/>
      <c r="F80" s="54"/>
      <c r="G80" s="54"/>
      <c r="H80" s="54"/>
      <c r="I80" s="54"/>
      <c r="J80" s="54"/>
      <c r="K80" s="55"/>
      <c r="M80" s="52" t="str">
        <f t="shared" si="26"/>
        <v/>
      </c>
      <c r="N80" s="52">
        <f t="shared" si="27"/>
        <v>0</v>
      </c>
      <c r="O80" s="49" t="str">
        <f t="shared" si="28"/>
        <v xml:space="preserve"> </v>
      </c>
      <c r="P80" s="49">
        <f>IF(O80=" ",1,COUNTIF(werknemers!$Z$6:$Z$205,O80))</f>
        <v>1</v>
      </c>
      <c r="Q80" s="49">
        <f t="shared" si="29"/>
        <v>1</v>
      </c>
    </row>
    <row r="81" spans="1:17" x14ac:dyDescent="0.4">
      <c r="A81" s="53"/>
      <c r="B81" s="54"/>
      <c r="C81" s="54"/>
      <c r="D81" s="54"/>
      <c r="E81" s="54"/>
      <c r="F81" s="54"/>
      <c r="G81" s="54"/>
      <c r="H81" s="54"/>
      <c r="I81" s="54"/>
      <c r="J81" s="54"/>
      <c r="K81" s="55"/>
      <c r="M81" s="52" t="str">
        <f t="shared" si="26"/>
        <v/>
      </c>
      <c r="N81" s="52">
        <f t="shared" si="27"/>
        <v>0</v>
      </c>
      <c r="O81" s="49" t="str">
        <f t="shared" si="28"/>
        <v xml:space="preserve"> </v>
      </c>
      <c r="P81" s="49">
        <f>IF(O81=" ",1,COUNTIF(werknemers!$Z$6:$Z$205,O81))</f>
        <v>1</v>
      </c>
      <c r="Q81" s="49">
        <f t="shared" si="29"/>
        <v>1</v>
      </c>
    </row>
    <row r="82" spans="1:17" x14ac:dyDescent="0.4">
      <c r="A82" s="53"/>
      <c r="B82" s="54"/>
      <c r="C82" s="54"/>
      <c r="D82" s="54"/>
      <c r="E82" s="54"/>
      <c r="F82" s="54"/>
      <c r="G82" s="54"/>
      <c r="H82" s="54"/>
      <c r="I82" s="54"/>
      <c r="J82" s="54"/>
      <c r="K82" s="55"/>
      <c r="M82" s="52" t="str">
        <f t="shared" si="26"/>
        <v/>
      </c>
      <c r="N82" s="52">
        <f t="shared" si="27"/>
        <v>0</v>
      </c>
      <c r="O82" s="49" t="str">
        <f t="shared" si="28"/>
        <v xml:space="preserve"> </v>
      </c>
      <c r="P82" s="49">
        <f>IF(O82=" ",1,COUNTIF(werknemers!$Z$6:$Z$205,O82))</f>
        <v>1</v>
      </c>
      <c r="Q82" s="49">
        <f t="shared" si="29"/>
        <v>1</v>
      </c>
    </row>
    <row r="83" spans="1:17" x14ac:dyDescent="0.4">
      <c r="A83" s="53"/>
      <c r="B83" s="54"/>
      <c r="C83" s="54"/>
      <c r="D83" s="54"/>
      <c r="E83" s="56"/>
      <c r="F83" s="54"/>
      <c r="G83" s="54"/>
      <c r="H83" s="54"/>
      <c r="I83" s="54"/>
      <c r="J83" s="54"/>
      <c r="K83" s="55"/>
      <c r="M83" s="52" t="str">
        <f t="shared" si="26"/>
        <v/>
      </c>
      <c r="N83" s="52">
        <f t="shared" si="27"/>
        <v>0</v>
      </c>
      <c r="O83" s="49" t="str">
        <f t="shared" si="28"/>
        <v xml:space="preserve"> </v>
      </c>
      <c r="P83" s="49">
        <f>IF(O83=" ",1,COUNTIF(werknemers!$Z$6:$Z$205,O83))</f>
        <v>1</v>
      </c>
      <c r="Q83" s="49">
        <f t="shared" si="29"/>
        <v>1</v>
      </c>
    </row>
    <row r="84" spans="1:17" x14ac:dyDescent="0.4">
      <c r="A84" s="53"/>
      <c r="B84" s="54"/>
      <c r="C84" s="54"/>
      <c r="D84" s="54"/>
      <c r="E84" s="54"/>
      <c r="F84" s="54"/>
      <c r="G84" s="54"/>
      <c r="H84" s="54"/>
      <c r="I84" s="54"/>
      <c r="J84" s="54"/>
      <c r="K84" s="55"/>
      <c r="M84" s="52" t="str">
        <f t="shared" si="26"/>
        <v/>
      </c>
      <c r="N84" s="52">
        <f t="shared" si="27"/>
        <v>0</v>
      </c>
      <c r="O84" s="49" t="str">
        <f t="shared" si="28"/>
        <v xml:space="preserve"> </v>
      </c>
      <c r="P84" s="49">
        <f>IF(O84=" ",1,COUNTIF(werknemers!$Z$6:$Z$205,O84))</f>
        <v>1</v>
      </c>
      <c r="Q84" s="49">
        <f t="shared" si="29"/>
        <v>1</v>
      </c>
    </row>
  </sheetData>
  <sheetProtection sheet="1" objects="1" scenarios="1" selectLockedCells="1"/>
  <mergeCells count="18">
    <mergeCell ref="A67:K67"/>
    <mergeCell ref="A75:K75"/>
    <mergeCell ref="A77:K77"/>
    <mergeCell ref="A53:K53"/>
    <mergeCell ref="A54:K54"/>
    <mergeCell ref="A56:K56"/>
    <mergeCell ref="A64:K64"/>
    <mergeCell ref="A65:K65"/>
    <mergeCell ref="A29:K29"/>
    <mergeCell ref="A30:K30"/>
    <mergeCell ref="A32:K32"/>
    <mergeCell ref="A40:K40"/>
    <mergeCell ref="A42:K42"/>
    <mergeCell ref="A6:L6"/>
    <mergeCell ref="A8:L8"/>
    <mergeCell ref="A18:K18"/>
    <mergeCell ref="A19:K19"/>
    <mergeCell ref="A21:K21"/>
  </mergeCells>
  <conditionalFormatting sqref="A7">
    <cfRule type="expression" dxfId="399" priority="427">
      <formula>A$4&lt;&gt;""</formula>
    </cfRule>
  </conditionalFormatting>
  <conditionalFormatting sqref="B7:J7">
    <cfRule type="expression" dxfId="398" priority="426">
      <formula>B$4&lt;&gt;""</formula>
    </cfRule>
  </conditionalFormatting>
  <conditionalFormatting sqref="E7">
    <cfRule type="expression" dxfId="397" priority="425">
      <formula>E$4&lt;&gt;""</formula>
    </cfRule>
  </conditionalFormatting>
  <conditionalFormatting sqref="B7">
    <cfRule type="expression" dxfId="396" priority="424">
      <formula>B$4&lt;&gt;""</formula>
    </cfRule>
  </conditionalFormatting>
  <conditionalFormatting sqref="F7">
    <cfRule type="expression" dxfId="395" priority="423">
      <formula>F$4&lt;&gt;""</formula>
    </cfRule>
  </conditionalFormatting>
  <conditionalFormatting sqref="F7">
    <cfRule type="expression" dxfId="394" priority="422">
      <formula>F$4&lt;&gt;""</formula>
    </cfRule>
  </conditionalFormatting>
  <conditionalFormatting sqref="G7">
    <cfRule type="expression" dxfId="393" priority="421">
      <formula>G$4&lt;&gt;""</formula>
    </cfRule>
  </conditionalFormatting>
  <conditionalFormatting sqref="D7">
    <cfRule type="expression" dxfId="392" priority="420">
      <formula>D$4&lt;&gt;""</formula>
    </cfRule>
  </conditionalFormatting>
  <conditionalFormatting sqref="F7">
    <cfRule type="expression" dxfId="391" priority="419">
      <formula>F$4&lt;&gt;""</formula>
    </cfRule>
  </conditionalFormatting>
  <conditionalFormatting sqref="G7">
    <cfRule type="expression" dxfId="390" priority="418">
      <formula>G$4&lt;&gt;""</formula>
    </cfRule>
  </conditionalFormatting>
  <conditionalFormatting sqref="G7">
    <cfRule type="expression" dxfId="389" priority="417">
      <formula>G$4&lt;&gt;""</formula>
    </cfRule>
  </conditionalFormatting>
  <conditionalFormatting sqref="H7">
    <cfRule type="expression" dxfId="388" priority="416">
      <formula>H$4&lt;&gt;""</formula>
    </cfRule>
  </conditionalFormatting>
  <conditionalFormatting sqref="K7:L7">
    <cfRule type="expression" dxfId="387" priority="415">
      <formula>K$4&lt;&gt;""</formula>
    </cfRule>
  </conditionalFormatting>
  <conditionalFormatting sqref="K7">
    <cfRule type="expression" dxfId="386" priority="414">
      <formula>K$4&lt;&gt;""</formula>
    </cfRule>
  </conditionalFormatting>
  <conditionalFormatting sqref="K7">
    <cfRule type="expression" dxfId="385" priority="413">
      <formula>K$4&lt;&gt;""</formula>
    </cfRule>
  </conditionalFormatting>
  <conditionalFormatting sqref="K7">
    <cfRule type="expression" dxfId="384" priority="412">
      <formula>K$4&lt;&gt;""</formula>
    </cfRule>
  </conditionalFormatting>
  <conditionalFormatting sqref="L7">
    <cfRule type="expression" dxfId="383" priority="411">
      <formula>L$4&lt;&gt;""</formula>
    </cfRule>
  </conditionalFormatting>
  <conditionalFormatting sqref="A9:L9 E9:F15">
    <cfRule type="expression" dxfId="382" priority="410">
      <formula>$M9&lt;&gt;""</formula>
    </cfRule>
  </conditionalFormatting>
  <conditionalFormatting sqref="A10:C15 F10:I15 L10:L15">
    <cfRule type="expression" dxfId="381" priority="408">
      <formula>$M10&lt;&gt;""</formula>
    </cfRule>
  </conditionalFormatting>
  <conditionalFormatting sqref="D10:D15">
    <cfRule type="expression" dxfId="380" priority="407">
      <formula>$M10&lt;&gt;""</formula>
    </cfRule>
  </conditionalFormatting>
  <conditionalFormatting sqref="E10:E15">
    <cfRule type="expression" dxfId="379" priority="406">
      <formula>$M10&lt;&gt;""</formula>
    </cfRule>
  </conditionalFormatting>
  <conditionalFormatting sqref="J10:J15">
    <cfRule type="expression" dxfId="378" priority="404">
      <formula>$M10&lt;&gt;""</formula>
    </cfRule>
  </conditionalFormatting>
  <conditionalFormatting sqref="A20">
    <cfRule type="expression" dxfId="377" priority="403">
      <formula>A$4&lt;&gt;""</formula>
    </cfRule>
  </conditionalFormatting>
  <conditionalFormatting sqref="B20:K20">
    <cfRule type="expression" dxfId="376" priority="402">
      <formula>B$4&lt;&gt;""</formula>
    </cfRule>
  </conditionalFormatting>
  <conditionalFormatting sqref="E20">
    <cfRule type="expression" dxfId="375" priority="401">
      <formula>E$4&lt;&gt;""</formula>
    </cfRule>
  </conditionalFormatting>
  <conditionalFormatting sqref="B20">
    <cfRule type="expression" dxfId="374" priority="400">
      <formula>B$4&lt;&gt;""</formula>
    </cfRule>
  </conditionalFormatting>
  <conditionalFormatting sqref="F20">
    <cfRule type="expression" dxfId="373" priority="399">
      <formula>F$4&lt;&gt;""</formula>
    </cfRule>
  </conditionalFormatting>
  <conditionalFormatting sqref="F20">
    <cfRule type="expression" dxfId="372" priority="398">
      <formula>F$4&lt;&gt;""</formula>
    </cfRule>
  </conditionalFormatting>
  <conditionalFormatting sqref="G20">
    <cfRule type="expression" dxfId="371" priority="397">
      <formula>G$4&lt;&gt;""</formula>
    </cfRule>
  </conditionalFormatting>
  <conditionalFormatting sqref="D20">
    <cfRule type="expression" dxfId="370" priority="396">
      <formula>D$4&lt;&gt;""</formula>
    </cfRule>
  </conditionalFormatting>
  <conditionalFormatting sqref="F20">
    <cfRule type="expression" dxfId="369" priority="395">
      <formula>F$4&lt;&gt;""</formula>
    </cfRule>
  </conditionalFormatting>
  <conditionalFormatting sqref="G20">
    <cfRule type="expression" dxfId="368" priority="394">
      <formula>G$4&lt;&gt;""</formula>
    </cfRule>
  </conditionalFormatting>
  <conditionalFormatting sqref="G20">
    <cfRule type="expression" dxfId="367" priority="393">
      <formula>G$4&lt;&gt;""</formula>
    </cfRule>
  </conditionalFormatting>
  <conditionalFormatting sqref="H20">
    <cfRule type="expression" dxfId="366" priority="392">
      <formula>H$4&lt;&gt;""</formula>
    </cfRule>
  </conditionalFormatting>
  <conditionalFormatting sqref="H20:K20">
    <cfRule type="expression" dxfId="365" priority="391">
      <formula>H$4&lt;&gt;""</formula>
    </cfRule>
  </conditionalFormatting>
  <conditionalFormatting sqref="K20">
    <cfRule type="expression" dxfId="364" priority="390">
      <formula>K$4&lt;&gt;""</formula>
    </cfRule>
  </conditionalFormatting>
  <conditionalFormatting sqref="K20">
    <cfRule type="expression" dxfId="363" priority="389">
      <formula>K$4&lt;&gt;""</formula>
    </cfRule>
  </conditionalFormatting>
  <conditionalFormatting sqref="K20">
    <cfRule type="expression" dxfId="362" priority="388">
      <formula>K$4&lt;&gt;""</formula>
    </cfRule>
  </conditionalFormatting>
  <conditionalFormatting sqref="F76">
    <cfRule type="expression" dxfId="361" priority="90">
      <formula>F$4&lt;&gt;""</formula>
    </cfRule>
  </conditionalFormatting>
  <conditionalFormatting sqref="A22:D22 E23:E28 F22:K22">
    <cfRule type="expression" dxfId="360" priority="386">
      <formula>$M22&lt;&gt;""</formula>
    </cfRule>
  </conditionalFormatting>
  <conditionalFormatting sqref="A23:C28 F23:G28 I23:I28">
    <cfRule type="expression" dxfId="359" priority="385">
      <formula>$M23&lt;&gt;""</formula>
    </cfRule>
  </conditionalFormatting>
  <conditionalFormatting sqref="D23:D28">
    <cfRule type="expression" dxfId="358" priority="384">
      <formula>$M23&lt;&gt;""</formula>
    </cfRule>
  </conditionalFormatting>
  <conditionalFormatting sqref="E23:E28">
    <cfRule type="expression" dxfId="357" priority="383">
      <formula>$M23&lt;&gt;""</formula>
    </cfRule>
  </conditionalFormatting>
  <conditionalFormatting sqref="K23:K28">
    <cfRule type="expression" dxfId="356" priority="382">
      <formula>$M23&lt;&gt;""</formula>
    </cfRule>
  </conditionalFormatting>
  <conditionalFormatting sqref="J23:J28">
    <cfRule type="expression" dxfId="355" priority="381">
      <formula>$M23&lt;&gt;""</formula>
    </cfRule>
  </conditionalFormatting>
  <conditionalFormatting sqref="M6:M8">
    <cfRule type="expression" dxfId="354" priority="378">
      <formula>$N$7=0</formula>
    </cfRule>
  </conditionalFormatting>
  <conditionalFormatting sqref="M19:M21">
    <cfRule type="expression" dxfId="353" priority="374">
      <formula>$N$20=0</formula>
    </cfRule>
  </conditionalFormatting>
  <conditionalFormatting sqref="E20">
    <cfRule type="expression" dxfId="352" priority="373">
      <formula>E$4&lt;&gt;""</formula>
    </cfRule>
  </conditionalFormatting>
  <conditionalFormatting sqref="E20">
    <cfRule type="expression" dxfId="351" priority="372">
      <formula>E$4&lt;&gt;""</formula>
    </cfRule>
  </conditionalFormatting>
  <conditionalFormatting sqref="F20">
    <cfRule type="expression" dxfId="350" priority="371">
      <formula>F$4&lt;&gt;""</formula>
    </cfRule>
  </conditionalFormatting>
  <conditionalFormatting sqref="E20">
    <cfRule type="expression" dxfId="349" priority="370">
      <formula>E$4&lt;&gt;""</formula>
    </cfRule>
  </conditionalFormatting>
  <conditionalFormatting sqref="F20">
    <cfRule type="expression" dxfId="348" priority="369">
      <formula>F$4&lt;&gt;""</formula>
    </cfRule>
  </conditionalFormatting>
  <conditionalFormatting sqref="F20">
    <cfRule type="expression" dxfId="347" priority="368">
      <formula>F$4&lt;&gt;""</formula>
    </cfRule>
  </conditionalFormatting>
  <conditionalFormatting sqref="G20">
    <cfRule type="expression" dxfId="346" priority="367">
      <formula>G$4&lt;&gt;""</formula>
    </cfRule>
  </conditionalFormatting>
  <conditionalFormatting sqref="J20">
    <cfRule type="expression" dxfId="345" priority="366">
      <formula>J$4&lt;&gt;""</formula>
    </cfRule>
  </conditionalFormatting>
  <conditionalFormatting sqref="J20">
    <cfRule type="expression" dxfId="344" priority="365">
      <formula>J$4&lt;&gt;""</formula>
    </cfRule>
  </conditionalFormatting>
  <conditionalFormatting sqref="J20">
    <cfRule type="expression" dxfId="343" priority="364">
      <formula>J$4&lt;&gt;""</formula>
    </cfRule>
  </conditionalFormatting>
  <conditionalFormatting sqref="K20">
    <cfRule type="expression" dxfId="342" priority="363">
      <formula>K$4&lt;&gt;""</formula>
    </cfRule>
  </conditionalFormatting>
  <conditionalFormatting sqref="I20">
    <cfRule type="expression" dxfId="341" priority="362">
      <formula>I$4&lt;&gt;""</formula>
    </cfRule>
  </conditionalFormatting>
  <conditionalFormatting sqref="I20">
    <cfRule type="expression" dxfId="340" priority="361">
      <formula>I$4&lt;&gt;""</formula>
    </cfRule>
  </conditionalFormatting>
  <conditionalFormatting sqref="I20">
    <cfRule type="expression" dxfId="339" priority="360">
      <formula>I$4&lt;&gt;""</formula>
    </cfRule>
  </conditionalFormatting>
  <conditionalFormatting sqref="J20">
    <cfRule type="expression" dxfId="338" priority="359">
      <formula>J$4&lt;&gt;""</formula>
    </cfRule>
  </conditionalFormatting>
  <conditionalFormatting sqref="H20">
    <cfRule type="expression" dxfId="337" priority="358">
      <formula>H$4&lt;&gt;""</formula>
    </cfRule>
  </conditionalFormatting>
  <conditionalFormatting sqref="H20">
    <cfRule type="expression" dxfId="336" priority="357">
      <formula>H$4&lt;&gt;""</formula>
    </cfRule>
  </conditionalFormatting>
  <conditionalFormatting sqref="H20">
    <cfRule type="expression" dxfId="335" priority="356">
      <formula>H$4&lt;&gt;""</formula>
    </cfRule>
  </conditionalFormatting>
  <conditionalFormatting sqref="I20">
    <cfRule type="expression" dxfId="334" priority="355">
      <formula>I$4&lt;&gt;""</formula>
    </cfRule>
  </conditionalFormatting>
  <conditionalFormatting sqref="H20">
    <cfRule type="expression" dxfId="333" priority="354">
      <formula>H$4&lt;&gt;""</formula>
    </cfRule>
  </conditionalFormatting>
  <conditionalFormatting sqref="H20">
    <cfRule type="expression" dxfId="332" priority="353">
      <formula>H$4&lt;&gt;""</formula>
    </cfRule>
  </conditionalFormatting>
  <conditionalFormatting sqref="H20">
    <cfRule type="expression" dxfId="331" priority="352">
      <formula>H$4&lt;&gt;""</formula>
    </cfRule>
  </conditionalFormatting>
  <conditionalFormatting sqref="I20">
    <cfRule type="expression" dxfId="330" priority="351">
      <formula>I$4&lt;&gt;""</formula>
    </cfRule>
  </conditionalFormatting>
  <conditionalFormatting sqref="H20">
    <cfRule type="expression" dxfId="329" priority="350">
      <formula>H$4&lt;&gt;""</formula>
    </cfRule>
  </conditionalFormatting>
  <conditionalFormatting sqref="K20">
    <cfRule type="expression" dxfId="328" priority="349">
      <formula>K$4&lt;&gt;""</formula>
    </cfRule>
  </conditionalFormatting>
  <conditionalFormatting sqref="K20">
    <cfRule type="expression" dxfId="327" priority="348">
      <formula>K$4&lt;&gt;""</formula>
    </cfRule>
  </conditionalFormatting>
  <conditionalFormatting sqref="K20">
    <cfRule type="expression" dxfId="326" priority="347">
      <formula>K$4&lt;&gt;""</formula>
    </cfRule>
  </conditionalFormatting>
  <conditionalFormatting sqref="J20">
    <cfRule type="expression" dxfId="325" priority="346">
      <formula>J$4&lt;&gt;""</formula>
    </cfRule>
  </conditionalFormatting>
  <conditionalFormatting sqref="J20">
    <cfRule type="expression" dxfId="324" priority="345">
      <formula>J$4&lt;&gt;""</formula>
    </cfRule>
  </conditionalFormatting>
  <conditionalFormatting sqref="J20">
    <cfRule type="expression" dxfId="323" priority="344">
      <formula>J$4&lt;&gt;""</formula>
    </cfRule>
  </conditionalFormatting>
  <conditionalFormatting sqref="K20">
    <cfRule type="expression" dxfId="322" priority="343">
      <formula>K$4&lt;&gt;""</formula>
    </cfRule>
  </conditionalFormatting>
  <conditionalFormatting sqref="I20">
    <cfRule type="expression" dxfId="321" priority="342">
      <formula>I$4&lt;&gt;""</formula>
    </cfRule>
  </conditionalFormatting>
  <conditionalFormatting sqref="I20">
    <cfRule type="expression" dxfId="320" priority="341">
      <formula>I$4&lt;&gt;""</formula>
    </cfRule>
  </conditionalFormatting>
  <conditionalFormatting sqref="I20">
    <cfRule type="expression" dxfId="319" priority="340">
      <formula>I$4&lt;&gt;""</formula>
    </cfRule>
  </conditionalFormatting>
  <conditionalFormatting sqref="J20">
    <cfRule type="expression" dxfId="318" priority="339">
      <formula>J$4&lt;&gt;""</formula>
    </cfRule>
  </conditionalFormatting>
  <conditionalFormatting sqref="A31">
    <cfRule type="expression" dxfId="317" priority="338">
      <formula>A$4&lt;&gt;""</formula>
    </cfRule>
  </conditionalFormatting>
  <conditionalFormatting sqref="B31:K31">
    <cfRule type="expression" dxfId="316" priority="337">
      <formula>B$4&lt;&gt;""</formula>
    </cfRule>
  </conditionalFormatting>
  <conditionalFormatting sqref="E31">
    <cfRule type="expression" dxfId="315" priority="336">
      <formula>E$4&lt;&gt;""</formula>
    </cfRule>
  </conditionalFormatting>
  <conditionalFormatting sqref="B31">
    <cfRule type="expression" dxfId="314" priority="335">
      <formula>B$4&lt;&gt;""</formula>
    </cfRule>
  </conditionalFormatting>
  <conditionalFormatting sqref="F31">
    <cfRule type="expression" dxfId="313" priority="334">
      <formula>F$4&lt;&gt;""</formula>
    </cfRule>
  </conditionalFormatting>
  <conditionalFormatting sqref="F31">
    <cfRule type="expression" dxfId="312" priority="333">
      <formula>F$4&lt;&gt;""</formula>
    </cfRule>
  </conditionalFormatting>
  <conditionalFormatting sqref="G31">
    <cfRule type="expression" dxfId="311" priority="332">
      <formula>G$4&lt;&gt;""</formula>
    </cfRule>
  </conditionalFormatting>
  <conditionalFormatting sqref="D31">
    <cfRule type="expression" dxfId="310" priority="331">
      <formula>D$4&lt;&gt;""</formula>
    </cfRule>
  </conditionalFormatting>
  <conditionalFormatting sqref="F31">
    <cfRule type="expression" dxfId="309" priority="330">
      <formula>F$4&lt;&gt;""</formula>
    </cfRule>
  </conditionalFormatting>
  <conditionalFormatting sqref="G31">
    <cfRule type="expression" dxfId="308" priority="329">
      <formula>G$4&lt;&gt;""</formula>
    </cfRule>
  </conditionalFormatting>
  <conditionalFormatting sqref="G31">
    <cfRule type="expression" dxfId="307" priority="328">
      <formula>G$4&lt;&gt;""</formula>
    </cfRule>
  </conditionalFormatting>
  <conditionalFormatting sqref="H31">
    <cfRule type="expression" dxfId="306" priority="327">
      <formula>H$4&lt;&gt;""</formula>
    </cfRule>
  </conditionalFormatting>
  <conditionalFormatting sqref="H31:K31">
    <cfRule type="expression" dxfId="305" priority="326">
      <formula>H$4&lt;&gt;""</formula>
    </cfRule>
  </conditionalFormatting>
  <conditionalFormatting sqref="K31">
    <cfRule type="expression" dxfId="304" priority="325">
      <formula>K$4&lt;&gt;""</formula>
    </cfRule>
  </conditionalFormatting>
  <conditionalFormatting sqref="K31">
    <cfRule type="expression" dxfId="303" priority="324">
      <formula>K$4&lt;&gt;""</formula>
    </cfRule>
  </conditionalFormatting>
  <conditionalFormatting sqref="K31">
    <cfRule type="expression" dxfId="302" priority="323">
      <formula>K$4&lt;&gt;""</formula>
    </cfRule>
  </conditionalFormatting>
  <conditionalFormatting sqref="A33:G33 E34:E39 I33:K33">
    <cfRule type="expression" dxfId="301" priority="322">
      <formula>$M33&lt;&gt;""</formula>
    </cfRule>
  </conditionalFormatting>
  <conditionalFormatting sqref="A34:C39 F34:I39">
    <cfRule type="expression" dxfId="300" priority="321">
      <formula>$M34&lt;&gt;""</formula>
    </cfRule>
  </conditionalFormatting>
  <conditionalFormatting sqref="D34:D39">
    <cfRule type="expression" dxfId="299" priority="320">
      <formula>$M34&lt;&gt;""</formula>
    </cfRule>
  </conditionalFormatting>
  <conditionalFormatting sqref="E34:E39">
    <cfRule type="expression" dxfId="298" priority="319">
      <formula>$M34&lt;&gt;""</formula>
    </cfRule>
  </conditionalFormatting>
  <conditionalFormatting sqref="K34:K39">
    <cfRule type="expression" dxfId="297" priority="318">
      <formula>$M34&lt;&gt;""</formula>
    </cfRule>
  </conditionalFormatting>
  <conditionalFormatting sqref="J34:J39">
    <cfRule type="expression" dxfId="296" priority="317">
      <formula>$M34&lt;&gt;""</formula>
    </cfRule>
  </conditionalFormatting>
  <conditionalFormatting sqref="E31">
    <cfRule type="expression" dxfId="295" priority="316">
      <formula>E$4&lt;&gt;""</formula>
    </cfRule>
  </conditionalFormatting>
  <conditionalFormatting sqref="E31">
    <cfRule type="expression" dxfId="294" priority="315">
      <formula>E$4&lt;&gt;""</formula>
    </cfRule>
  </conditionalFormatting>
  <conditionalFormatting sqref="F31">
    <cfRule type="expression" dxfId="293" priority="314">
      <formula>F$4&lt;&gt;""</formula>
    </cfRule>
  </conditionalFormatting>
  <conditionalFormatting sqref="E31">
    <cfRule type="expression" dxfId="292" priority="313">
      <formula>E$4&lt;&gt;""</formula>
    </cfRule>
  </conditionalFormatting>
  <conditionalFormatting sqref="F31">
    <cfRule type="expression" dxfId="291" priority="312">
      <formula>F$4&lt;&gt;""</formula>
    </cfRule>
  </conditionalFormatting>
  <conditionalFormatting sqref="F31">
    <cfRule type="expression" dxfId="290" priority="311">
      <formula>F$4&lt;&gt;""</formula>
    </cfRule>
  </conditionalFormatting>
  <conditionalFormatting sqref="G31">
    <cfRule type="expression" dxfId="289" priority="310">
      <formula>G$4&lt;&gt;""</formula>
    </cfRule>
  </conditionalFormatting>
  <conditionalFormatting sqref="J31">
    <cfRule type="expression" dxfId="288" priority="309">
      <formula>J$4&lt;&gt;""</formula>
    </cfRule>
  </conditionalFormatting>
  <conditionalFormatting sqref="J31">
    <cfRule type="expression" dxfId="287" priority="308">
      <formula>J$4&lt;&gt;""</formula>
    </cfRule>
  </conditionalFormatting>
  <conditionalFormatting sqref="J31">
    <cfRule type="expression" dxfId="286" priority="307">
      <formula>J$4&lt;&gt;""</formula>
    </cfRule>
  </conditionalFormatting>
  <conditionalFormatting sqref="K31">
    <cfRule type="expression" dxfId="285" priority="306">
      <formula>K$4&lt;&gt;""</formula>
    </cfRule>
  </conditionalFormatting>
  <conditionalFormatting sqref="I31">
    <cfRule type="expression" dxfId="284" priority="305">
      <formula>I$4&lt;&gt;""</formula>
    </cfRule>
  </conditionalFormatting>
  <conditionalFormatting sqref="I31">
    <cfRule type="expression" dxfId="283" priority="304">
      <formula>I$4&lt;&gt;""</formula>
    </cfRule>
  </conditionalFormatting>
  <conditionalFormatting sqref="I31">
    <cfRule type="expression" dxfId="282" priority="303">
      <formula>I$4&lt;&gt;""</formula>
    </cfRule>
  </conditionalFormatting>
  <conditionalFormatting sqref="J31">
    <cfRule type="expression" dxfId="281" priority="302">
      <formula>J$4&lt;&gt;""</formula>
    </cfRule>
  </conditionalFormatting>
  <conditionalFormatting sqref="H31">
    <cfRule type="expression" dxfId="280" priority="301">
      <formula>H$4&lt;&gt;""</formula>
    </cfRule>
  </conditionalFormatting>
  <conditionalFormatting sqref="H31">
    <cfRule type="expression" dxfId="279" priority="300">
      <formula>H$4&lt;&gt;""</formula>
    </cfRule>
  </conditionalFormatting>
  <conditionalFormatting sqref="H31">
    <cfRule type="expression" dxfId="278" priority="299">
      <formula>H$4&lt;&gt;""</formula>
    </cfRule>
  </conditionalFormatting>
  <conditionalFormatting sqref="I31">
    <cfRule type="expression" dxfId="277" priority="298">
      <formula>I$4&lt;&gt;""</formula>
    </cfRule>
  </conditionalFormatting>
  <conditionalFormatting sqref="H31">
    <cfRule type="expression" dxfId="276" priority="297">
      <formula>H$4&lt;&gt;""</formula>
    </cfRule>
  </conditionalFormatting>
  <conditionalFormatting sqref="H31">
    <cfRule type="expression" dxfId="275" priority="296">
      <formula>H$4&lt;&gt;""</formula>
    </cfRule>
  </conditionalFormatting>
  <conditionalFormatting sqref="H31">
    <cfRule type="expression" dxfId="274" priority="295">
      <formula>H$4&lt;&gt;""</formula>
    </cfRule>
  </conditionalFormatting>
  <conditionalFormatting sqref="I31">
    <cfRule type="expression" dxfId="273" priority="294">
      <formula>I$4&lt;&gt;""</formula>
    </cfRule>
  </conditionalFormatting>
  <conditionalFormatting sqref="H31">
    <cfRule type="expression" dxfId="272" priority="293">
      <formula>H$4&lt;&gt;""</formula>
    </cfRule>
  </conditionalFormatting>
  <conditionalFormatting sqref="K31">
    <cfRule type="expression" dxfId="271" priority="292">
      <formula>K$4&lt;&gt;""</formula>
    </cfRule>
  </conditionalFormatting>
  <conditionalFormatting sqref="K31">
    <cfRule type="expression" dxfId="270" priority="291">
      <formula>K$4&lt;&gt;""</formula>
    </cfRule>
  </conditionalFormatting>
  <conditionalFormatting sqref="K31">
    <cfRule type="expression" dxfId="269" priority="290">
      <formula>K$4&lt;&gt;""</formula>
    </cfRule>
  </conditionalFormatting>
  <conditionalFormatting sqref="J31">
    <cfRule type="expression" dxfId="268" priority="289">
      <formula>J$4&lt;&gt;""</formula>
    </cfRule>
  </conditionalFormatting>
  <conditionalFormatting sqref="J31">
    <cfRule type="expression" dxfId="267" priority="288">
      <formula>J$4&lt;&gt;""</formula>
    </cfRule>
  </conditionalFormatting>
  <conditionalFormatting sqref="J31">
    <cfRule type="expression" dxfId="266" priority="287">
      <formula>J$4&lt;&gt;""</formula>
    </cfRule>
  </conditionalFormatting>
  <conditionalFormatting sqref="K31">
    <cfRule type="expression" dxfId="265" priority="286">
      <formula>K$4&lt;&gt;""</formula>
    </cfRule>
  </conditionalFormatting>
  <conditionalFormatting sqref="I31">
    <cfRule type="expression" dxfId="264" priority="285">
      <formula>I$4&lt;&gt;""</formula>
    </cfRule>
  </conditionalFormatting>
  <conditionalFormatting sqref="I31">
    <cfRule type="expression" dxfId="263" priority="284">
      <formula>I$4&lt;&gt;""</formula>
    </cfRule>
  </conditionalFormatting>
  <conditionalFormatting sqref="I31">
    <cfRule type="expression" dxfId="262" priority="283">
      <formula>I$4&lt;&gt;""</formula>
    </cfRule>
  </conditionalFormatting>
  <conditionalFormatting sqref="J31">
    <cfRule type="expression" dxfId="261" priority="282">
      <formula>J$4&lt;&gt;""</formula>
    </cfRule>
  </conditionalFormatting>
  <conditionalFormatting sqref="G31">
    <cfRule type="expression" dxfId="260" priority="281">
      <formula>G$4&lt;&gt;""</formula>
    </cfRule>
  </conditionalFormatting>
  <conditionalFormatting sqref="G31">
    <cfRule type="expression" dxfId="259" priority="280">
      <formula>G$4&lt;&gt;""</formula>
    </cfRule>
  </conditionalFormatting>
  <conditionalFormatting sqref="G31">
    <cfRule type="expression" dxfId="258" priority="279">
      <formula>G$4&lt;&gt;""</formula>
    </cfRule>
  </conditionalFormatting>
  <conditionalFormatting sqref="G31">
    <cfRule type="expression" dxfId="257" priority="278">
      <formula>G$4&lt;&gt;""</formula>
    </cfRule>
  </conditionalFormatting>
  <conditionalFormatting sqref="G31">
    <cfRule type="expression" dxfId="256" priority="277">
      <formula>G$4&lt;&gt;""</formula>
    </cfRule>
  </conditionalFormatting>
  <conditionalFormatting sqref="G31">
    <cfRule type="expression" dxfId="255" priority="276">
      <formula>G$4&lt;&gt;""</formula>
    </cfRule>
  </conditionalFormatting>
  <conditionalFormatting sqref="A41">
    <cfRule type="expression" dxfId="254" priority="275">
      <formula>A$4&lt;&gt;""</formula>
    </cfRule>
  </conditionalFormatting>
  <conditionalFormatting sqref="B41:I41 K41">
    <cfRule type="expression" dxfId="253" priority="274">
      <formula>B$4&lt;&gt;""</formula>
    </cfRule>
  </conditionalFormatting>
  <conditionalFormatting sqref="E41">
    <cfRule type="expression" dxfId="252" priority="273">
      <formula>E$4&lt;&gt;""</formula>
    </cfRule>
  </conditionalFormatting>
  <conditionalFormatting sqref="B41">
    <cfRule type="expression" dxfId="251" priority="272">
      <formula>B$4&lt;&gt;""</formula>
    </cfRule>
  </conditionalFormatting>
  <conditionalFormatting sqref="F41">
    <cfRule type="expression" dxfId="250" priority="271">
      <formula>F$4&lt;&gt;""</formula>
    </cfRule>
  </conditionalFormatting>
  <conditionalFormatting sqref="F41">
    <cfRule type="expression" dxfId="249" priority="270">
      <formula>F$4&lt;&gt;""</formula>
    </cfRule>
  </conditionalFormatting>
  <conditionalFormatting sqref="G41">
    <cfRule type="expression" dxfId="248" priority="269">
      <formula>G$4&lt;&gt;""</formula>
    </cfRule>
  </conditionalFormatting>
  <conditionalFormatting sqref="D41">
    <cfRule type="expression" dxfId="247" priority="268">
      <formula>D$4&lt;&gt;""</formula>
    </cfRule>
  </conditionalFormatting>
  <conditionalFormatting sqref="F41">
    <cfRule type="expression" dxfId="246" priority="267">
      <formula>F$4&lt;&gt;""</formula>
    </cfRule>
  </conditionalFormatting>
  <conditionalFormatting sqref="G41">
    <cfRule type="expression" dxfId="245" priority="266">
      <formula>G$4&lt;&gt;""</formula>
    </cfRule>
  </conditionalFormatting>
  <conditionalFormatting sqref="G41">
    <cfRule type="expression" dxfId="244" priority="265">
      <formula>G$4&lt;&gt;""</formula>
    </cfRule>
  </conditionalFormatting>
  <conditionalFormatting sqref="H41">
    <cfRule type="expression" dxfId="243" priority="264">
      <formula>H$4&lt;&gt;""</formula>
    </cfRule>
  </conditionalFormatting>
  <conditionalFormatting sqref="H41:I41 K41">
    <cfRule type="expression" dxfId="242" priority="263">
      <formula>H$4&lt;&gt;""</formula>
    </cfRule>
  </conditionalFormatting>
  <conditionalFormatting sqref="K41">
    <cfRule type="expression" dxfId="241" priority="262">
      <formula>K$4&lt;&gt;""</formula>
    </cfRule>
  </conditionalFormatting>
  <conditionalFormatting sqref="K41">
    <cfRule type="expression" dxfId="240" priority="261">
      <formula>K$4&lt;&gt;""</formula>
    </cfRule>
  </conditionalFormatting>
  <conditionalFormatting sqref="K41">
    <cfRule type="expression" dxfId="239" priority="260">
      <formula>K$4&lt;&gt;""</formula>
    </cfRule>
  </conditionalFormatting>
  <conditionalFormatting sqref="A43:G43 E44:E49 K43 I43">
    <cfRule type="expression" dxfId="238" priority="259">
      <formula>$M43&lt;&gt;""</formula>
    </cfRule>
  </conditionalFormatting>
  <conditionalFormatting sqref="A44:C49 F44:G49 I44:I49">
    <cfRule type="expression" dxfId="237" priority="258">
      <formula>$M44&lt;&gt;""</formula>
    </cfRule>
  </conditionalFormatting>
  <conditionalFormatting sqref="D44:D49">
    <cfRule type="expression" dxfId="236" priority="257">
      <formula>$M44&lt;&gt;""</formula>
    </cfRule>
  </conditionalFormatting>
  <conditionalFormatting sqref="E44:E49">
    <cfRule type="expression" dxfId="235" priority="256">
      <formula>$M44&lt;&gt;""</formula>
    </cfRule>
  </conditionalFormatting>
  <conditionalFormatting sqref="K44:K49">
    <cfRule type="expression" dxfId="234" priority="255">
      <formula>$M44&lt;&gt;""</formula>
    </cfRule>
  </conditionalFormatting>
  <conditionalFormatting sqref="J44:J49">
    <cfRule type="expression" dxfId="233" priority="254">
      <formula>$M44&lt;&gt;""</formula>
    </cfRule>
  </conditionalFormatting>
  <conditionalFormatting sqref="E41">
    <cfRule type="expression" dxfId="232" priority="253">
      <formula>E$4&lt;&gt;""</formula>
    </cfRule>
  </conditionalFormatting>
  <conditionalFormatting sqref="E41">
    <cfRule type="expression" dxfId="231" priority="252">
      <formula>E$4&lt;&gt;""</formula>
    </cfRule>
  </conditionalFormatting>
  <conditionalFormatting sqref="F41">
    <cfRule type="expression" dxfId="230" priority="251">
      <formula>F$4&lt;&gt;""</formula>
    </cfRule>
  </conditionalFormatting>
  <conditionalFormatting sqref="E41">
    <cfRule type="expression" dxfId="229" priority="250">
      <formula>E$4&lt;&gt;""</formula>
    </cfRule>
  </conditionalFormatting>
  <conditionalFormatting sqref="F41">
    <cfRule type="expression" dxfId="228" priority="249">
      <formula>F$4&lt;&gt;""</formula>
    </cfRule>
  </conditionalFormatting>
  <conditionalFormatting sqref="F41">
    <cfRule type="expression" dxfId="227" priority="248">
      <formula>F$4&lt;&gt;""</formula>
    </cfRule>
  </conditionalFormatting>
  <conditionalFormatting sqref="G41">
    <cfRule type="expression" dxfId="226" priority="247">
      <formula>G$4&lt;&gt;""</formula>
    </cfRule>
  </conditionalFormatting>
  <conditionalFormatting sqref="G55">
    <cfRule type="expression" dxfId="225" priority="212">
      <formula>G$4&lt;&gt;""</formula>
    </cfRule>
  </conditionalFormatting>
  <conditionalFormatting sqref="D55">
    <cfRule type="expression" dxfId="224" priority="211">
      <formula>D$4&lt;&gt;""</formula>
    </cfRule>
  </conditionalFormatting>
  <conditionalFormatting sqref="F55">
    <cfRule type="expression" dxfId="223" priority="210">
      <formula>F$4&lt;&gt;""</formula>
    </cfRule>
  </conditionalFormatting>
  <conditionalFormatting sqref="K41">
    <cfRule type="expression" dxfId="222" priority="243">
      <formula>K$4&lt;&gt;""</formula>
    </cfRule>
  </conditionalFormatting>
  <conditionalFormatting sqref="I41">
    <cfRule type="expression" dxfId="221" priority="242">
      <formula>I$4&lt;&gt;""</formula>
    </cfRule>
  </conditionalFormatting>
  <conditionalFormatting sqref="I41">
    <cfRule type="expression" dxfId="220" priority="241">
      <formula>I$4&lt;&gt;""</formula>
    </cfRule>
  </conditionalFormatting>
  <conditionalFormatting sqref="I41">
    <cfRule type="expression" dxfId="219" priority="240">
      <formula>I$4&lt;&gt;""</formula>
    </cfRule>
  </conditionalFormatting>
  <conditionalFormatting sqref="K55">
    <cfRule type="expression" dxfId="218" priority="205">
      <formula>K$4&lt;&gt;""</formula>
    </cfRule>
  </conditionalFormatting>
  <conditionalFormatting sqref="H41">
    <cfRule type="expression" dxfId="217" priority="238">
      <formula>H$4&lt;&gt;""</formula>
    </cfRule>
  </conditionalFormatting>
  <conditionalFormatting sqref="H41">
    <cfRule type="expression" dxfId="216" priority="237">
      <formula>H$4&lt;&gt;""</formula>
    </cfRule>
  </conditionalFormatting>
  <conditionalFormatting sqref="H41">
    <cfRule type="expression" dxfId="215" priority="236">
      <formula>H$4&lt;&gt;""</formula>
    </cfRule>
  </conditionalFormatting>
  <conditionalFormatting sqref="I41">
    <cfRule type="expression" dxfId="214" priority="235">
      <formula>I$4&lt;&gt;""</formula>
    </cfRule>
  </conditionalFormatting>
  <conditionalFormatting sqref="H41">
    <cfRule type="expression" dxfId="213" priority="234">
      <formula>H$4&lt;&gt;""</formula>
    </cfRule>
  </conditionalFormatting>
  <conditionalFormatting sqref="H41">
    <cfRule type="expression" dxfId="212" priority="233">
      <formula>H$4&lt;&gt;""</formula>
    </cfRule>
  </conditionalFormatting>
  <conditionalFormatting sqref="H41">
    <cfRule type="expression" dxfId="211" priority="232">
      <formula>H$4&lt;&gt;""</formula>
    </cfRule>
  </conditionalFormatting>
  <conditionalFormatting sqref="I41">
    <cfRule type="expression" dxfId="210" priority="231">
      <formula>I$4&lt;&gt;""</formula>
    </cfRule>
  </conditionalFormatting>
  <conditionalFormatting sqref="H41">
    <cfRule type="expression" dxfId="209" priority="230">
      <formula>H$4&lt;&gt;""</formula>
    </cfRule>
  </conditionalFormatting>
  <conditionalFormatting sqref="K41">
    <cfRule type="expression" dxfId="208" priority="229">
      <formula>K$4&lt;&gt;""</formula>
    </cfRule>
  </conditionalFormatting>
  <conditionalFormatting sqref="K41">
    <cfRule type="expression" dxfId="207" priority="228">
      <formula>K$4&lt;&gt;""</formula>
    </cfRule>
  </conditionalFormatting>
  <conditionalFormatting sqref="K41">
    <cfRule type="expression" dxfId="206" priority="227">
      <formula>K$4&lt;&gt;""</formula>
    </cfRule>
  </conditionalFormatting>
  <conditionalFormatting sqref="F55">
    <cfRule type="expression" dxfId="205" priority="192">
      <formula>F$4&lt;&gt;""</formula>
    </cfRule>
  </conditionalFormatting>
  <conditionalFormatting sqref="F55">
    <cfRule type="expression" dxfId="204" priority="191">
      <formula>F$4&lt;&gt;""</formula>
    </cfRule>
  </conditionalFormatting>
  <conditionalFormatting sqref="G55">
    <cfRule type="expression" dxfId="203" priority="190">
      <formula>G$4&lt;&gt;""</formula>
    </cfRule>
  </conditionalFormatting>
  <conditionalFormatting sqref="K41">
    <cfRule type="expression" dxfId="202" priority="223">
      <formula>K$4&lt;&gt;""</formula>
    </cfRule>
  </conditionalFormatting>
  <conditionalFormatting sqref="I41">
    <cfRule type="expression" dxfId="201" priority="222">
      <formula>I$4&lt;&gt;""</formula>
    </cfRule>
  </conditionalFormatting>
  <conditionalFormatting sqref="I41">
    <cfRule type="expression" dxfId="200" priority="221">
      <formula>I$4&lt;&gt;""</formula>
    </cfRule>
  </conditionalFormatting>
  <conditionalFormatting sqref="I41">
    <cfRule type="expression" dxfId="199" priority="220">
      <formula>I$4&lt;&gt;""</formula>
    </cfRule>
  </conditionalFormatting>
  <conditionalFormatting sqref="I55">
    <cfRule type="expression" dxfId="198" priority="185">
      <formula>I$4&lt;&gt;""</formula>
    </cfRule>
  </conditionalFormatting>
  <conditionalFormatting sqref="A55">
    <cfRule type="expression" dxfId="197" priority="218">
      <formula>A$4&lt;&gt;""</formula>
    </cfRule>
  </conditionalFormatting>
  <conditionalFormatting sqref="B55:K55">
    <cfRule type="expression" dxfId="196" priority="217">
      <formula>B$4&lt;&gt;""</formula>
    </cfRule>
  </conditionalFormatting>
  <conditionalFormatting sqref="E55">
    <cfRule type="expression" dxfId="195" priority="216">
      <formula>E$4&lt;&gt;""</formula>
    </cfRule>
  </conditionalFormatting>
  <conditionalFormatting sqref="B55">
    <cfRule type="expression" dxfId="194" priority="215">
      <formula>B$4&lt;&gt;""</formula>
    </cfRule>
  </conditionalFormatting>
  <conditionalFormatting sqref="F55">
    <cfRule type="expression" dxfId="193" priority="214">
      <formula>F$4&lt;&gt;""</formula>
    </cfRule>
  </conditionalFormatting>
  <conditionalFormatting sqref="F55">
    <cfRule type="expression" dxfId="192" priority="213">
      <formula>F$4&lt;&gt;""</formula>
    </cfRule>
  </conditionalFormatting>
  <conditionalFormatting sqref="G55">
    <cfRule type="expression" dxfId="191" priority="209">
      <formula>G$4&lt;&gt;""</formula>
    </cfRule>
  </conditionalFormatting>
  <conditionalFormatting sqref="G55">
    <cfRule type="expression" dxfId="190" priority="208">
      <formula>G$4&lt;&gt;""</formula>
    </cfRule>
  </conditionalFormatting>
  <conditionalFormatting sqref="H55">
    <cfRule type="expression" dxfId="189" priority="207">
      <formula>H$4&lt;&gt;""</formula>
    </cfRule>
  </conditionalFormatting>
  <conditionalFormatting sqref="H55:K55">
    <cfRule type="expression" dxfId="188" priority="206">
      <formula>H$4&lt;&gt;""</formula>
    </cfRule>
  </conditionalFormatting>
  <conditionalFormatting sqref="K55">
    <cfRule type="expression" dxfId="187" priority="204">
      <formula>K$4&lt;&gt;""</formula>
    </cfRule>
  </conditionalFormatting>
  <conditionalFormatting sqref="K55">
    <cfRule type="expression" dxfId="186" priority="203">
      <formula>K$4&lt;&gt;""</formula>
    </cfRule>
  </conditionalFormatting>
  <conditionalFormatting sqref="A57:G57 E58:E63 I57:K57">
    <cfRule type="expression" dxfId="185" priority="202">
      <formula>$M57&lt;&gt;""</formula>
    </cfRule>
  </conditionalFormatting>
  <conditionalFormatting sqref="A58:C63 F58:G63 I58:I63">
    <cfRule type="expression" dxfId="184" priority="201">
      <formula>$M58&lt;&gt;""</formula>
    </cfRule>
  </conditionalFormatting>
  <conditionalFormatting sqref="D58:D63">
    <cfRule type="expression" dxfId="183" priority="200">
      <formula>$M58&lt;&gt;""</formula>
    </cfRule>
  </conditionalFormatting>
  <conditionalFormatting sqref="E58:E63">
    <cfRule type="expression" dxfId="182" priority="199">
      <formula>$M58&lt;&gt;""</formula>
    </cfRule>
  </conditionalFormatting>
  <conditionalFormatting sqref="K58:K63">
    <cfRule type="expression" dxfId="181" priority="198">
      <formula>$M58&lt;&gt;""</formula>
    </cfRule>
  </conditionalFormatting>
  <conditionalFormatting sqref="J58:J63">
    <cfRule type="expression" dxfId="180" priority="197">
      <formula>$M58&lt;&gt;""</formula>
    </cfRule>
  </conditionalFormatting>
  <conditionalFormatting sqref="E55">
    <cfRule type="expression" dxfId="179" priority="196">
      <formula>E$4&lt;&gt;""</formula>
    </cfRule>
  </conditionalFormatting>
  <conditionalFormatting sqref="E55">
    <cfRule type="expression" dxfId="178" priority="195">
      <formula>E$4&lt;&gt;""</formula>
    </cfRule>
  </conditionalFormatting>
  <conditionalFormatting sqref="F55">
    <cfRule type="expression" dxfId="177" priority="194">
      <formula>F$4&lt;&gt;""</formula>
    </cfRule>
  </conditionalFormatting>
  <conditionalFormatting sqref="E55">
    <cfRule type="expression" dxfId="176" priority="193">
      <formula>E$4&lt;&gt;""</formula>
    </cfRule>
  </conditionalFormatting>
  <conditionalFormatting sqref="J55">
    <cfRule type="expression" dxfId="175" priority="189">
      <formula>J$4&lt;&gt;""</formula>
    </cfRule>
  </conditionalFormatting>
  <conditionalFormatting sqref="J55">
    <cfRule type="expression" dxfId="174" priority="188">
      <formula>J$4&lt;&gt;""</formula>
    </cfRule>
  </conditionalFormatting>
  <conditionalFormatting sqref="J55">
    <cfRule type="expression" dxfId="173" priority="187">
      <formula>J$4&lt;&gt;""</formula>
    </cfRule>
  </conditionalFormatting>
  <conditionalFormatting sqref="K55">
    <cfRule type="expression" dxfId="172" priority="186">
      <formula>K$4&lt;&gt;""</formula>
    </cfRule>
  </conditionalFormatting>
  <conditionalFormatting sqref="I55">
    <cfRule type="expression" dxfId="171" priority="184">
      <formula>I$4&lt;&gt;""</formula>
    </cfRule>
  </conditionalFormatting>
  <conditionalFormatting sqref="I55">
    <cfRule type="expression" dxfId="170" priority="183">
      <formula>I$4&lt;&gt;""</formula>
    </cfRule>
  </conditionalFormatting>
  <conditionalFormatting sqref="J55">
    <cfRule type="expression" dxfId="169" priority="182">
      <formula>J$4&lt;&gt;""</formula>
    </cfRule>
  </conditionalFormatting>
  <conditionalFormatting sqref="H55">
    <cfRule type="expression" dxfId="168" priority="181">
      <formula>H$4&lt;&gt;""</formula>
    </cfRule>
  </conditionalFormatting>
  <conditionalFormatting sqref="H55">
    <cfRule type="expression" dxfId="167" priority="180">
      <formula>H$4&lt;&gt;""</formula>
    </cfRule>
  </conditionalFormatting>
  <conditionalFormatting sqref="H55">
    <cfRule type="expression" dxfId="166" priority="179">
      <formula>H$4&lt;&gt;""</formula>
    </cfRule>
  </conditionalFormatting>
  <conditionalFormatting sqref="I55">
    <cfRule type="expression" dxfId="165" priority="178">
      <formula>I$4&lt;&gt;""</formula>
    </cfRule>
  </conditionalFormatting>
  <conditionalFormatting sqref="H55">
    <cfRule type="expression" dxfId="164" priority="177">
      <formula>H$4&lt;&gt;""</formula>
    </cfRule>
  </conditionalFormatting>
  <conditionalFormatting sqref="H55">
    <cfRule type="expression" dxfId="163" priority="176">
      <formula>H$4&lt;&gt;""</formula>
    </cfRule>
  </conditionalFormatting>
  <conditionalFormatting sqref="H55">
    <cfRule type="expression" dxfId="162" priority="175">
      <formula>H$4&lt;&gt;""</formula>
    </cfRule>
  </conditionalFormatting>
  <conditionalFormatting sqref="I55">
    <cfRule type="expression" dxfId="161" priority="174">
      <formula>I$4&lt;&gt;""</formula>
    </cfRule>
  </conditionalFormatting>
  <conditionalFormatting sqref="H55">
    <cfRule type="expression" dxfId="160" priority="173">
      <formula>H$4&lt;&gt;""</formula>
    </cfRule>
  </conditionalFormatting>
  <conditionalFormatting sqref="K55">
    <cfRule type="expression" dxfId="159" priority="172">
      <formula>K$4&lt;&gt;""</formula>
    </cfRule>
  </conditionalFormatting>
  <conditionalFormatting sqref="K55">
    <cfRule type="expression" dxfId="158" priority="171">
      <formula>K$4&lt;&gt;""</formula>
    </cfRule>
  </conditionalFormatting>
  <conditionalFormatting sqref="K55">
    <cfRule type="expression" dxfId="157" priority="170">
      <formula>K$4&lt;&gt;""</formula>
    </cfRule>
  </conditionalFormatting>
  <conditionalFormatting sqref="J55">
    <cfRule type="expression" dxfId="156" priority="169">
      <formula>J$4&lt;&gt;""</formula>
    </cfRule>
  </conditionalFormatting>
  <conditionalFormatting sqref="J55">
    <cfRule type="expression" dxfId="155" priority="168">
      <formula>J$4&lt;&gt;""</formula>
    </cfRule>
  </conditionalFormatting>
  <conditionalFormatting sqref="J55">
    <cfRule type="expression" dxfId="154" priority="167">
      <formula>J$4&lt;&gt;""</formula>
    </cfRule>
  </conditionalFormatting>
  <conditionalFormatting sqref="K55">
    <cfRule type="expression" dxfId="153" priority="166">
      <formula>K$4&lt;&gt;""</formula>
    </cfRule>
  </conditionalFormatting>
  <conditionalFormatting sqref="I55">
    <cfRule type="expression" dxfId="152" priority="165">
      <formula>I$4&lt;&gt;""</formula>
    </cfRule>
  </conditionalFormatting>
  <conditionalFormatting sqref="I55">
    <cfRule type="expression" dxfId="151" priority="164">
      <formula>I$4&lt;&gt;""</formula>
    </cfRule>
  </conditionalFormatting>
  <conditionalFormatting sqref="I55">
    <cfRule type="expression" dxfId="150" priority="163">
      <formula>I$4&lt;&gt;""</formula>
    </cfRule>
  </conditionalFormatting>
  <conditionalFormatting sqref="J55">
    <cfRule type="expression" dxfId="149" priority="162">
      <formula>J$4&lt;&gt;""</formula>
    </cfRule>
  </conditionalFormatting>
  <conditionalFormatting sqref="A66">
    <cfRule type="expression" dxfId="148" priority="161">
      <formula>A$4&lt;&gt;""</formula>
    </cfRule>
  </conditionalFormatting>
  <conditionalFormatting sqref="B66:K66">
    <cfRule type="expression" dxfId="147" priority="160">
      <formula>B$4&lt;&gt;""</formula>
    </cfRule>
  </conditionalFormatting>
  <conditionalFormatting sqref="E66">
    <cfRule type="expression" dxfId="146" priority="159">
      <formula>E$4&lt;&gt;""</formula>
    </cfRule>
  </conditionalFormatting>
  <conditionalFormatting sqref="B66">
    <cfRule type="expression" dxfId="145" priority="158">
      <formula>B$4&lt;&gt;""</formula>
    </cfRule>
  </conditionalFormatting>
  <conditionalFormatting sqref="F66">
    <cfRule type="expression" dxfId="144" priority="157">
      <formula>F$4&lt;&gt;""</formula>
    </cfRule>
  </conditionalFormatting>
  <conditionalFormatting sqref="F66">
    <cfRule type="expression" dxfId="143" priority="156">
      <formula>F$4&lt;&gt;""</formula>
    </cfRule>
  </conditionalFormatting>
  <conditionalFormatting sqref="G66">
    <cfRule type="expression" dxfId="142" priority="155">
      <formula>G$4&lt;&gt;""</formula>
    </cfRule>
  </conditionalFormatting>
  <conditionalFormatting sqref="D66">
    <cfRule type="expression" dxfId="141" priority="154">
      <formula>D$4&lt;&gt;""</formula>
    </cfRule>
  </conditionalFormatting>
  <conditionalFormatting sqref="F66">
    <cfRule type="expression" dxfId="140" priority="153">
      <formula>F$4&lt;&gt;""</formula>
    </cfRule>
  </conditionalFormatting>
  <conditionalFormatting sqref="G66">
    <cfRule type="expression" dxfId="139" priority="152">
      <formula>G$4&lt;&gt;""</formula>
    </cfRule>
  </conditionalFormatting>
  <conditionalFormatting sqref="G66">
    <cfRule type="expression" dxfId="138" priority="151">
      <formula>G$4&lt;&gt;""</formula>
    </cfRule>
  </conditionalFormatting>
  <conditionalFormatting sqref="H66">
    <cfRule type="expression" dxfId="137" priority="150">
      <formula>H$4&lt;&gt;""</formula>
    </cfRule>
  </conditionalFormatting>
  <conditionalFormatting sqref="H66:K66">
    <cfRule type="expression" dxfId="136" priority="149">
      <formula>H$4&lt;&gt;""</formula>
    </cfRule>
  </conditionalFormatting>
  <conditionalFormatting sqref="K66">
    <cfRule type="expression" dxfId="135" priority="148">
      <formula>K$4&lt;&gt;""</formula>
    </cfRule>
  </conditionalFormatting>
  <conditionalFormatting sqref="K66">
    <cfRule type="expression" dxfId="134" priority="147">
      <formula>K$4&lt;&gt;""</formula>
    </cfRule>
  </conditionalFormatting>
  <conditionalFormatting sqref="K66">
    <cfRule type="expression" dxfId="133" priority="146">
      <formula>K$4&lt;&gt;""</formula>
    </cfRule>
  </conditionalFormatting>
  <conditionalFormatting sqref="A68:G68 E69:E74 I68:K68">
    <cfRule type="expression" dxfId="132" priority="145">
      <formula>$M68&lt;&gt;""</formula>
    </cfRule>
  </conditionalFormatting>
  <conditionalFormatting sqref="A69:C74 F69:G74 I69:I74">
    <cfRule type="expression" dxfId="131" priority="144">
      <formula>$M69&lt;&gt;""</formula>
    </cfRule>
  </conditionalFormatting>
  <conditionalFormatting sqref="D69:D74">
    <cfRule type="expression" dxfId="130" priority="143">
      <formula>$M69&lt;&gt;""</formula>
    </cfRule>
  </conditionalFormatting>
  <conditionalFormatting sqref="E69:E74">
    <cfRule type="expression" dxfId="129" priority="142">
      <formula>$M69&lt;&gt;""</formula>
    </cfRule>
  </conditionalFormatting>
  <conditionalFormatting sqref="K69:K74">
    <cfRule type="expression" dxfId="128" priority="141">
      <formula>$M69&lt;&gt;""</formula>
    </cfRule>
  </conditionalFormatting>
  <conditionalFormatting sqref="J69:J74">
    <cfRule type="expression" dxfId="127" priority="140">
      <formula>$M69&lt;&gt;""</formula>
    </cfRule>
  </conditionalFormatting>
  <conditionalFormatting sqref="E66">
    <cfRule type="expression" dxfId="126" priority="139">
      <formula>E$4&lt;&gt;""</formula>
    </cfRule>
  </conditionalFormatting>
  <conditionalFormatting sqref="E66">
    <cfRule type="expression" dxfId="125" priority="138">
      <formula>E$4&lt;&gt;""</formula>
    </cfRule>
  </conditionalFormatting>
  <conditionalFormatting sqref="F66">
    <cfRule type="expression" dxfId="124" priority="137">
      <formula>F$4&lt;&gt;""</formula>
    </cfRule>
  </conditionalFormatting>
  <conditionalFormatting sqref="E66">
    <cfRule type="expression" dxfId="123" priority="136">
      <formula>E$4&lt;&gt;""</formula>
    </cfRule>
  </conditionalFormatting>
  <conditionalFormatting sqref="F66">
    <cfRule type="expression" dxfId="122" priority="135">
      <formula>F$4&lt;&gt;""</formula>
    </cfRule>
  </conditionalFormatting>
  <conditionalFormatting sqref="F66">
    <cfRule type="expression" dxfId="121" priority="134">
      <formula>F$4&lt;&gt;""</formula>
    </cfRule>
  </conditionalFormatting>
  <conditionalFormatting sqref="G66">
    <cfRule type="expression" dxfId="120" priority="133">
      <formula>G$4&lt;&gt;""</formula>
    </cfRule>
  </conditionalFormatting>
  <conditionalFormatting sqref="J66">
    <cfRule type="expression" dxfId="119" priority="132">
      <formula>J$4&lt;&gt;""</formula>
    </cfRule>
  </conditionalFormatting>
  <conditionalFormatting sqref="J66">
    <cfRule type="expression" dxfId="118" priority="131">
      <formula>J$4&lt;&gt;""</formula>
    </cfRule>
  </conditionalFormatting>
  <conditionalFormatting sqref="J66">
    <cfRule type="expression" dxfId="117" priority="130">
      <formula>J$4&lt;&gt;""</formula>
    </cfRule>
  </conditionalFormatting>
  <conditionalFormatting sqref="K66">
    <cfRule type="expression" dxfId="116" priority="129">
      <formula>K$4&lt;&gt;""</formula>
    </cfRule>
  </conditionalFormatting>
  <conditionalFormatting sqref="I66">
    <cfRule type="expression" dxfId="115" priority="128">
      <formula>I$4&lt;&gt;""</formula>
    </cfRule>
  </conditionalFormatting>
  <conditionalFormatting sqref="I66">
    <cfRule type="expression" dxfId="114" priority="127">
      <formula>I$4&lt;&gt;""</formula>
    </cfRule>
  </conditionalFormatting>
  <conditionalFormatting sqref="I66">
    <cfRule type="expression" dxfId="113" priority="126">
      <formula>I$4&lt;&gt;""</formula>
    </cfRule>
  </conditionalFormatting>
  <conditionalFormatting sqref="J66">
    <cfRule type="expression" dxfId="112" priority="125">
      <formula>J$4&lt;&gt;""</formula>
    </cfRule>
  </conditionalFormatting>
  <conditionalFormatting sqref="H66">
    <cfRule type="expression" dxfId="111" priority="124">
      <formula>H$4&lt;&gt;""</formula>
    </cfRule>
  </conditionalFormatting>
  <conditionalFormatting sqref="H66">
    <cfRule type="expression" dxfId="110" priority="123">
      <formula>H$4&lt;&gt;""</formula>
    </cfRule>
  </conditionalFormatting>
  <conditionalFormatting sqref="H66">
    <cfRule type="expression" dxfId="109" priority="122">
      <formula>H$4&lt;&gt;""</formula>
    </cfRule>
  </conditionalFormatting>
  <conditionalFormatting sqref="I66">
    <cfRule type="expression" dxfId="108" priority="121">
      <formula>I$4&lt;&gt;""</formula>
    </cfRule>
  </conditionalFormatting>
  <conditionalFormatting sqref="H66">
    <cfRule type="expression" dxfId="107" priority="120">
      <formula>H$4&lt;&gt;""</formula>
    </cfRule>
  </conditionalFormatting>
  <conditionalFormatting sqref="H66">
    <cfRule type="expression" dxfId="106" priority="119">
      <formula>H$4&lt;&gt;""</formula>
    </cfRule>
  </conditionalFormatting>
  <conditionalFormatting sqref="H66">
    <cfRule type="expression" dxfId="105" priority="118">
      <formula>H$4&lt;&gt;""</formula>
    </cfRule>
  </conditionalFormatting>
  <conditionalFormatting sqref="I66">
    <cfRule type="expression" dxfId="104" priority="117">
      <formula>I$4&lt;&gt;""</formula>
    </cfRule>
  </conditionalFormatting>
  <conditionalFormatting sqref="H66">
    <cfRule type="expression" dxfId="103" priority="116">
      <formula>H$4&lt;&gt;""</formula>
    </cfRule>
  </conditionalFormatting>
  <conditionalFormatting sqref="K66">
    <cfRule type="expression" dxfId="102" priority="115">
      <formula>K$4&lt;&gt;""</formula>
    </cfRule>
  </conditionalFormatting>
  <conditionalFormatting sqref="K66">
    <cfRule type="expression" dxfId="101" priority="114">
      <formula>K$4&lt;&gt;""</formula>
    </cfRule>
  </conditionalFormatting>
  <conditionalFormatting sqref="K66">
    <cfRule type="expression" dxfId="100" priority="113">
      <formula>K$4&lt;&gt;""</formula>
    </cfRule>
  </conditionalFormatting>
  <conditionalFormatting sqref="J66">
    <cfRule type="expression" dxfId="99" priority="112">
      <formula>J$4&lt;&gt;""</formula>
    </cfRule>
  </conditionalFormatting>
  <conditionalFormatting sqref="J66">
    <cfRule type="expression" dxfId="98" priority="111">
      <formula>J$4&lt;&gt;""</formula>
    </cfRule>
  </conditionalFormatting>
  <conditionalFormatting sqref="J66">
    <cfRule type="expression" dxfId="97" priority="110">
      <formula>J$4&lt;&gt;""</formula>
    </cfRule>
  </conditionalFormatting>
  <conditionalFormatting sqref="K66">
    <cfRule type="expression" dxfId="96" priority="109">
      <formula>K$4&lt;&gt;""</formula>
    </cfRule>
  </conditionalFormatting>
  <conditionalFormatting sqref="I66">
    <cfRule type="expression" dxfId="95" priority="108">
      <formula>I$4&lt;&gt;""</formula>
    </cfRule>
  </conditionalFormatting>
  <conditionalFormatting sqref="I66">
    <cfRule type="expression" dxfId="94" priority="107">
      <formula>I$4&lt;&gt;""</formula>
    </cfRule>
  </conditionalFormatting>
  <conditionalFormatting sqref="I66">
    <cfRule type="expression" dxfId="93" priority="106">
      <formula>I$4&lt;&gt;""</formula>
    </cfRule>
  </conditionalFormatting>
  <conditionalFormatting sqref="J66">
    <cfRule type="expression" dxfId="92" priority="105">
      <formula>J$4&lt;&gt;""</formula>
    </cfRule>
  </conditionalFormatting>
  <conditionalFormatting sqref="G66">
    <cfRule type="expression" dxfId="91" priority="104">
      <formula>G$4&lt;&gt;""</formula>
    </cfRule>
  </conditionalFormatting>
  <conditionalFormatting sqref="G66">
    <cfRule type="expression" dxfId="90" priority="103">
      <formula>G$4&lt;&gt;""</formula>
    </cfRule>
  </conditionalFormatting>
  <conditionalFormatting sqref="G66">
    <cfRule type="expression" dxfId="89" priority="102">
      <formula>G$4&lt;&gt;""</formula>
    </cfRule>
  </conditionalFormatting>
  <conditionalFormatting sqref="G66">
    <cfRule type="expression" dxfId="88" priority="101">
      <formula>G$4&lt;&gt;""</formula>
    </cfRule>
  </conditionalFormatting>
  <conditionalFormatting sqref="G66">
    <cfRule type="expression" dxfId="87" priority="100">
      <formula>G$4&lt;&gt;""</formula>
    </cfRule>
  </conditionalFormatting>
  <conditionalFormatting sqref="G66">
    <cfRule type="expression" dxfId="86" priority="99">
      <formula>G$4&lt;&gt;""</formula>
    </cfRule>
  </conditionalFormatting>
  <conditionalFormatting sqref="A76">
    <cfRule type="expression" dxfId="85" priority="98">
      <formula>A$4&lt;&gt;""</formula>
    </cfRule>
  </conditionalFormatting>
  <conditionalFormatting sqref="B76:I76 K76">
    <cfRule type="expression" dxfId="84" priority="97">
      <formula>B$4&lt;&gt;""</formula>
    </cfRule>
  </conditionalFormatting>
  <conditionalFormatting sqref="E76">
    <cfRule type="expression" dxfId="83" priority="96">
      <formula>E$4&lt;&gt;""</formula>
    </cfRule>
  </conditionalFormatting>
  <conditionalFormatting sqref="B76">
    <cfRule type="expression" dxfId="82" priority="95">
      <formula>B$4&lt;&gt;""</formula>
    </cfRule>
  </conditionalFormatting>
  <conditionalFormatting sqref="F76">
    <cfRule type="expression" dxfId="81" priority="94">
      <formula>F$4&lt;&gt;""</formula>
    </cfRule>
  </conditionalFormatting>
  <conditionalFormatting sqref="F76">
    <cfRule type="expression" dxfId="80" priority="93">
      <formula>F$4&lt;&gt;""</formula>
    </cfRule>
  </conditionalFormatting>
  <conditionalFormatting sqref="G76">
    <cfRule type="expression" dxfId="79" priority="92">
      <formula>G$4&lt;&gt;""</formula>
    </cfRule>
  </conditionalFormatting>
  <conditionalFormatting sqref="D76">
    <cfRule type="expression" dxfId="78" priority="91">
      <formula>D$4&lt;&gt;""</formula>
    </cfRule>
  </conditionalFormatting>
  <conditionalFormatting sqref="G76">
    <cfRule type="expression" dxfId="77" priority="89">
      <formula>G$4&lt;&gt;""</formula>
    </cfRule>
  </conditionalFormatting>
  <conditionalFormatting sqref="G76">
    <cfRule type="expression" dxfId="76" priority="88">
      <formula>G$4&lt;&gt;""</formula>
    </cfRule>
  </conditionalFormatting>
  <conditionalFormatting sqref="H76">
    <cfRule type="expression" dxfId="75" priority="87">
      <formula>H$4&lt;&gt;""</formula>
    </cfRule>
  </conditionalFormatting>
  <conditionalFormatting sqref="H76:I76 K76">
    <cfRule type="expression" dxfId="74" priority="86">
      <formula>H$4&lt;&gt;""</formula>
    </cfRule>
  </conditionalFormatting>
  <conditionalFormatting sqref="K76">
    <cfRule type="expression" dxfId="73" priority="85">
      <formula>K$4&lt;&gt;""</formula>
    </cfRule>
  </conditionalFormatting>
  <conditionalFormatting sqref="K76">
    <cfRule type="expression" dxfId="72" priority="84">
      <formula>K$4&lt;&gt;""</formula>
    </cfRule>
  </conditionalFormatting>
  <conditionalFormatting sqref="K76">
    <cfRule type="expression" dxfId="71" priority="83">
      <formula>K$4&lt;&gt;""</formula>
    </cfRule>
  </conditionalFormatting>
  <conditionalFormatting sqref="A78:G78 E79:E84 K78 I78">
    <cfRule type="expression" dxfId="70" priority="82">
      <formula>$M78&lt;&gt;""</formula>
    </cfRule>
  </conditionalFormatting>
  <conditionalFormatting sqref="A79:C84 F79:G84 I79:I84">
    <cfRule type="expression" dxfId="69" priority="81">
      <formula>$M79&lt;&gt;""</formula>
    </cfRule>
  </conditionalFormatting>
  <conditionalFormatting sqref="D79:D84">
    <cfRule type="expression" dxfId="68" priority="80">
      <formula>$M79&lt;&gt;""</formula>
    </cfRule>
  </conditionalFormatting>
  <conditionalFormatting sqref="E79:E84">
    <cfRule type="expression" dxfId="67" priority="79">
      <formula>$M79&lt;&gt;""</formula>
    </cfRule>
  </conditionalFormatting>
  <conditionalFormatting sqref="K79:K84">
    <cfRule type="expression" dxfId="66" priority="78">
      <formula>$M79&lt;&gt;""</formula>
    </cfRule>
  </conditionalFormatting>
  <conditionalFormatting sqref="E76">
    <cfRule type="expression" dxfId="65" priority="76">
      <formula>E$4&lt;&gt;""</formula>
    </cfRule>
  </conditionalFormatting>
  <conditionalFormatting sqref="E76">
    <cfRule type="expression" dxfId="64" priority="75">
      <formula>E$4&lt;&gt;""</formula>
    </cfRule>
  </conditionalFormatting>
  <conditionalFormatting sqref="F76">
    <cfRule type="expression" dxfId="63" priority="74">
      <formula>F$4&lt;&gt;""</formula>
    </cfRule>
  </conditionalFormatting>
  <conditionalFormatting sqref="E76">
    <cfRule type="expression" dxfId="62" priority="73">
      <formula>E$4&lt;&gt;""</formula>
    </cfRule>
  </conditionalFormatting>
  <conditionalFormatting sqref="F76">
    <cfRule type="expression" dxfId="61" priority="72">
      <formula>F$4&lt;&gt;""</formula>
    </cfRule>
  </conditionalFormatting>
  <conditionalFormatting sqref="F76">
    <cfRule type="expression" dxfId="60" priority="71">
      <formula>F$4&lt;&gt;""</formula>
    </cfRule>
  </conditionalFormatting>
  <conditionalFormatting sqref="G76">
    <cfRule type="expression" dxfId="59" priority="70">
      <formula>G$4&lt;&gt;""</formula>
    </cfRule>
  </conditionalFormatting>
  <conditionalFormatting sqref="K76">
    <cfRule type="expression" dxfId="58" priority="46">
      <formula>K$4&lt;&gt;""</formula>
    </cfRule>
  </conditionalFormatting>
  <conditionalFormatting sqref="I76">
    <cfRule type="expression" dxfId="57" priority="45">
      <formula>I$4&lt;&gt;""</formula>
    </cfRule>
  </conditionalFormatting>
  <conditionalFormatting sqref="I76">
    <cfRule type="expression" dxfId="56" priority="44">
      <formula>I$4&lt;&gt;""</formula>
    </cfRule>
  </conditionalFormatting>
  <conditionalFormatting sqref="K76">
    <cfRule type="expression" dxfId="55" priority="66">
      <formula>K$4&lt;&gt;""</formula>
    </cfRule>
  </conditionalFormatting>
  <conditionalFormatting sqref="I76">
    <cfRule type="expression" dxfId="54" priority="65">
      <formula>I$4&lt;&gt;""</formula>
    </cfRule>
  </conditionalFormatting>
  <conditionalFormatting sqref="I76">
    <cfRule type="expression" dxfId="53" priority="64">
      <formula>I$4&lt;&gt;""</formula>
    </cfRule>
  </conditionalFormatting>
  <conditionalFormatting sqref="I76">
    <cfRule type="expression" dxfId="52" priority="63">
      <formula>I$4&lt;&gt;""</formula>
    </cfRule>
  </conditionalFormatting>
  <conditionalFormatting sqref="J41">
    <cfRule type="expression" dxfId="51" priority="39">
      <formula>J$4&lt;&gt;""</formula>
    </cfRule>
  </conditionalFormatting>
  <conditionalFormatting sqref="H76">
    <cfRule type="expression" dxfId="50" priority="61">
      <formula>H$4&lt;&gt;""</formula>
    </cfRule>
  </conditionalFormatting>
  <conditionalFormatting sqref="H76">
    <cfRule type="expression" dxfId="49" priority="60">
      <formula>H$4&lt;&gt;""</formula>
    </cfRule>
  </conditionalFormatting>
  <conditionalFormatting sqref="H76">
    <cfRule type="expression" dxfId="48" priority="59">
      <formula>H$4&lt;&gt;""</formula>
    </cfRule>
  </conditionalFormatting>
  <conditionalFormatting sqref="I76">
    <cfRule type="expression" dxfId="47" priority="58">
      <formula>I$4&lt;&gt;""</formula>
    </cfRule>
  </conditionalFormatting>
  <conditionalFormatting sqref="H76">
    <cfRule type="expression" dxfId="46" priority="57">
      <formula>H$4&lt;&gt;""</formula>
    </cfRule>
  </conditionalFormatting>
  <conditionalFormatting sqref="H76">
    <cfRule type="expression" dxfId="45" priority="56">
      <formula>H$4&lt;&gt;""</formula>
    </cfRule>
  </conditionalFormatting>
  <conditionalFormatting sqref="H76">
    <cfRule type="expression" dxfId="44" priority="55">
      <formula>H$4&lt;&gt;""</formula>
    </cfRule>
  </conditionalFormatting>
  <conditionalFormatting sqref="I76">
    <cfRule type="expression" dxfId="43" priority="54">
      <formula>I$4&lt;&gt;""</formula>
    </cfRule>
  </conditionalFormatting>
  <conditionalFormatting sqref="H76">
    <cfRule type="expression" dxfId="42" priority="53">
      <formula>H$4&lt;&gt;""</formula>
    </cfRule>
  </conditionalFormatting>
  <conditionalFormatting sqref="K76">
    <cfRule type="expression" dxfId="41" priority="52">
      <formula>K$4&lt;&gt;""</formula>
    </cfRule>
  </conditionalFormatting>
  <conditionalFormatting sqref="K76">
    <cfRule type="expression" dxfId="40" priority="51">
      <formula>K$4&lt;&gt;""</formula>
    </cfRule>
  </conditionalFormatting>
  <conditionalFormatting sqref="K76">
    <cfRule type="expression" dxfId="39" priority="50">
      <formula>K$4&lt;&gt;""</formula>
    </cfRule>
  </conditionalFormatting>
  <conditionalFormatting sqref="J76">
    <cfRule type="expression" dxfId="38" priority="26">
      <formula>J$4&lt;&gt;""</formula>
    </cfRule>
  </conditionalFormatting>
  <conditionalFormatting sqref="J76">
    <cfRule type="expression" dxfId="37" priority="25">
      <formula>J$4&lt;&gt;""</formula>
    </cfRule>
  </conditionalFormatting>
  <conditionalFormatting sqref="J76">
    <cfRule type="expression" dxfId="36" priority="24">
      <formula>J$4&lt;&gt;""</formula>
    </cfRule>
  </conditionalFormatting>
  <conditionalFormatting sqref="I76">
    <cfRule type="expression" dxfId="35" priority="43">
      <formula>I$4&lt;&gt;""</formula>
    </cfRule>
  </conditionalFormatting>
  <conditionalFormatting sqref="K10:K15">
    <cfRule type="expression" dxfId="34" priority="41">
      <formula>$M10&lt;&gt;""</formula>
    </cfRule>
  </conditionalFormatting>
  <conditionalFormatting sqref="J41">
    <cfRule type="expression" dxfId="33" priority="40">
      <formula>J$4&lt;&gt;""</formula>
    </cfRule>
  </conditionalFormatting>
  <conditionalFormatting sqref="J41">
    <cfRule type="expression" dxfId="32" priority="38">
      <formula>J$4&lt;&gt;""</formula>
    </cfRule>
  </conditionalFormatting>
  <conditionalFormatting sqref="J41">
    <cfRule type="expression" dxfId="31" priority="37">
      <formula>J$4&lt;&gt;""</formula>
    </cfRule>
  </conditionalFormatting>
  <conditionalFormatting sqref="J41">
    <cfRule type="expression" dxfId="30" priority="36">
      <formula>J$4&lt;&gt;""</formula>
    </cfRule>
  </conditionalFormatting>
  <conditionalFormatting sqref="J41">
    <cfRule type="expression" dxfId="29" priority="35">
      <formula>J$4&lt;&gt;""</formula>
    </cfRule>
  </conditionalFormatting>
  <conditionalFormatting sqref="J41">
    <cfRule type="expression" dxfId="28" priority="34">
      <formula>J$4&lt;&gt;""</formula>
    </cfRule>
  </conditionalFormatting>
  <conditionalFormatting sqref="J41">
    <cfRule type="expression" dxfId="27" priority="33">
      <formula>J$4&lt;&gt;""</formula>
    </cfRule>
  </conditionalFormatting>
  <conditionalFormatting sqref="J41">
    <cfRule type="expression" dxfId="26" priority="32">
      <formula>J$4&lt;&gt;""</formula>
    </cfRule>
  </conditionalFormatting>
  <conditionalFormatting sqref="J41">
    <cfRule type="expression" dxfId="25" priority="31">
      <formula>J$4&lt;&gt;""</formula>
    </cfRule>
  </conditionalFormatting>
  <conditionalFormatting sqref="J43:J49">
    <cfRule type="expression" dxfId="24" priority="30">
      <formula>$M43&lt;&gt;""</formula>
    </cfRule>
  </conditionalFormatting>
  <conditionalFormatting sqref="J76">
    <cfRule type="expression" dxfId="23" priority="29">
      <formula>J$4&lt;&gt;""</formula>
    </cfRule>
  </conditionalFormatting>
  <conditionalFormatting sqref="J76">
    <cfRule type="expression" dxfId="22" priority="28">
      <formula>J$4&lt;&gt;""</formula>
    </cfRule>
  </conditionalFormatting>
  <conditionalFormatting sqref="J76">
    <cfRule type="expression" dxfId="21" priority="27">
      <formula>J$4&lt;&gt;""</formula>
    </cfRule>
  </conditionalFormatting>
  <conditionalFormatting sqref="J76">
    <cfRule type="expression" dxfId="20" priority="23">
      <formula>J$4&lt;&gt;""</formula>
    </cfRule>
  </conditionalFormatting>
  <conditionalFormatting sqref="J76">
    <cfRule type="expression" dxfId="19" priority="22">
      <formula>J$4&lt;&gt;""</formula>
    </cfRule>
  </conditionalFormatting>
  <conditionalFormatting sqref="J76">
    <cfRule type="expression" dxfId="18" priority="21">
      <formula>J$4&lt;&gt;""</formula>
    </cfRule>
  </conditionalFormatting>
  <conditionalFormatting sqref="J76">
    <cfRule type="expression" dxfId="17" priority="20">
      <formula>J$4&lt;&gt;""</formula>
    </cfRule>
  </conditionalFormatting>
  <conditionalFormatting sqref="J78:J84">
    <cfRule type="expression" dxfId="16" priority="19">
      <formula>$M78&lt;&gt;""</formula>
    </cfRule>
  </conditionalFormatting>
  <conditionalFormatting sqref="H78:H84">
    <cfRule type="expression" dxfId="15" priority="8">
      <formula>$M78&lt;&gt;""</formula>
    </cfRule>
  </conditionalFormatting>
  <conditionalFormatting sqref="H23:H28">
    <cfRule type="expression" dxfId="14" priority="16">
      <formula>$M23&lt;&gt;""</formula>
    </cfRule>
  </conditionalFormatting>
  <conditionalFormatting sqref="H33:H39">
    <cfRule type="expression" dxfId="13" priority="15">
      <formula>$M33&lt;&gt;""</formula>
    </cfRule>
  </conditionalFormatting>
  <conditionalFormatting sqref="H43">
    <cfRule type="expression" dxfId="12" priority="14">
      <formula>$M43&lt;&gt;""</formula>
    </cfRule>
  </conditionalFormatting>
  <conditionalFormatting sqref="H43">
    <cfRule type="expression" dxfId="11" priority="13">
      <formula>$M43&lt;&gt;""</formula>
    </cfRule>
  </conditionalFormatting>
  <conditionalFormatting sqref="H44:H49">
    <cfRule type="expression" dxfId="10" priority="12">
      <formula>$M44&lt;&gt;""</formula>
    </cfRule>
  </conditionalFormatting>
  <conditionalFormatting sqref="H44:H49">
    <cfRule type="expression" dxfId="9" priority="11">
      <formula>$M44&lt;&gt;""</formula>
    </cfRule>
  </conditionalFormatting>
  <conditionalFormatting sqref="H57:H63">
    <cfRule type="expression" dxfId="8" priority="10">
      <formula>$M57&lt;&gt;""</formula>
    </cfRule>
  </conditionalFormatting>
  <conditionalFormatting sqref="H68:H74">
    <cfRule type="expression" dxfId="7" priority="9">
      <formula>$M68&lt;&gt;""</formula>
    </cfRule>
  </conditionalFormatting>
  <conditionalFormatting sqref="H78:H84">
    <cfRule type="expression" dxfId="6" priority="7">
      <formula>$M78&lt;&gt;""</formula>
    </cfRule>
  </conditionalFormatting>
  <conditionalFormatting sqref="M30:M32">
    <cfRule type="expression" dxfId="5" priority="6">
      <formula>$N$31=0</formula>
    </cfRule>
  </conditionalFormatting>
  <conditionalFormatting sqref="M40:M42">
    <cfRule type="expression" dxfId="4" priority="5">
      <formula>$N$41=0</formula>
    </cfRule>
  </conditionalFormatting>
  <conditionalFormatting sqref="M54:M56">
    <cfRule type="expression" dxfId="3" priority="4">
      <formula>$N$55=0</formula>
    </cfRule>
  </conditionalFormatting>
  <conditionalFormatting sqref="M65:M67">
    <cfRule type="expression" dxfId="2" priority="3">
      <formula>$N$66=0</formula>
    </cfRule>
  </conditionalFormatting>
  <conditionalFormatting sqref="M75:M77">
    <cfRule type="expression" dxfId="1" priority="2">
      <formula>$N$76=0</formula>
    </cfRule>
  </conditionalFormatting>
  <conditionalFormatting sqref="E22">
    <cfRule type="expression" dxfId="0" priority="1">
      <formula>$M22&lt;&gt;""</formula>
    </cfRule>
  </conditionalFormatting>
  <dataValidations count="16">
    <dataValidation type="whole" allowBlank="1" showInputMessage="1" showErrorMessage="1" promptTitle="Geboortejaar" prompt="Vul hier enkel het geboortejaar in. Dus zonder dag en maand." sqref="C9:C15 C22:C28 C33:C39 C43:C49 C57:C63 C68:C74 C78:C84" xr:uid="{00000000-0002-0000-0100-000000000000}">
      <formula1>1930</formula1>
      <formula2>YEAR(TODAY())</formula2>
    </dataValidation>
    <dataValidation type="decimal" allowBlank="1" showInputMessage="1" showErrorMessage="1" promptTitle="Jaarsalaris" prompt="Jaarsalaris op parttime basis._x000a_Gebaseerd op Uniform Loonbegrip." sqref="D9:D15" xr:uid="{00000000-0002-0000-0100-000001000000}">
      <formula1>0</formula1>
      <formula2>500000</formula2>
    </dataValidation>
    <dataValidation type="decimal" allowBlank="1" showInputMessage="1" showErrorMessage="1" promptTitle="ao%" prompt="Het arbeidsongeschiktheidspercentage zonder toevoeging van het %-teken._x000a_Dus bij een ao% van 50% ==&gt; 50 invullen" sqref="J9:J15" xr:uid="{00000000-0002-0000-0100-000002000000}">
      <formula1>2</formula1>
      <formula2>100</formula2>
    </dataValidation>
    <dataValidation type="decimal" operator="greaterThan" allowBlank="1" showInputMessage="1" showErrorMessage="1" promptTitle="Dagloon beschikking UWV" prompt="(indien bekend)" sqref="I9:I15" xr:uid="{00000000-0002-0000-0100-000003000000}">
      <formula1>0</formula1>
    </dataValidation>
    <dataValidation allowBlank="1" showInputMessage="1" promptTitle="Opmerkingen" prompt="Ruimte voor opmerkingen klant m.b.t. de data (bijvoorbeeld reden &lt;35 status gestopt)_x000a_" sqref="K22:K28 K33:K39 K43:K49 K57:K63 K68:K74 K78:K84" xr:uid="{00000000-0002-0000-0100-000004000000}"/>
    <dataValidation type="date" operator="greaterThan" allowBlank="1" showInputMessage="1" showErrorMessage="1" promptTitle="Datum uitstroom WGA" prompt="Bijvoorbeeld wegens herkeuring naar IVA of overlijden" sqref="J33:J39 J68:J74" xr:uid="{00000000-0002-0000-0100-000005000000}">
      <formula1>43831</formula1>
    </dataValidation>
    <dataValidation type="date" operator="greaterThan" allowBlank="1" showInputMessage="1" showErrorMessage="1" promptTitle="Datum uitstroom IVA" prompt="Bijvoorbeeld wegens overlijden" sqref="J43:J49 J78:J84" xr:uid="{00000000-0002-0000-0100-000006000000}">
      <formula1>43831</formula1>
    </dataValidation>
    <dataValidation type="decimal" allowBlank="1" showInputMessage="1" showErrorMessage="1" promptTitle="ao%" prompt="het arbeidsongeschiktheidspercentage zonder percentage teken._x000a_Bijvoorbeeld ao% = 25%, dan:_x000a_- 25 is juist_x000a_- 25% onjuist_x000a_- 0,25 onjuist" sqref="H22:H28 H57:H63" xr:uid="{00000000-0002-0000-0100-000007000000}">
      <formula1>0</formula1>
      <formula2>35</formula2>
    </dataValidation>
    <dataValidation type="decimal" allowBlank="1" showInputMessage="1" showErrorMessage="1" promptTitle="ao%" prompt="het arbeidsongeschiktheidspercentage zonder percentage teken._x000a_Bijvoorbeeld ao% = 50%, dan:_x000a_- 50 is juist_x000a_- 50% onjuist_x000a_- 0,50 onjuist" sqref="H33:H39 H68:H74" xr:uid="{00000000-0002-0000-0100-000008000000}">
      <formula1>35</formula1>
      <formula2>100</formula2>
    </dataValidation>
    <dataValidation type="decimal" allowBlank="1" showInputMessage="1" showErrorMessage="1" promptTitle="ao%" prompt="het arbeidsongeschiktheidspercentage zonder percentage teken._x000a_Bijvoorbeeld ao% = 90%, dan:_x000a_- 90 is juist_x000a_- 90% onjuist_x000a_- 0,90 onjuist" sqref="H43:H49 H78:H84" xr:uid="{00000000-0002-0000-0100-000009000000}">
      <formula1>80</formula1>
      <formula2>100</formula2>
    </dataValidation>
    <dataValidation type="decimal" allowBlank="1" showInputMessage="1" showErrorMessage="1" promptTitle="Parttime%" prompt="Het parttimepercentage zonder toevoeging van het %-teken._x000a_Dus bij een half dienstverband = 50." sqref="E9:E15" xr:uid="{00000000-0002-0000-0100-00000A000000}">
      <formula1>2</formula1>
      <formula2>150</formula2>
    </dataValidation>
    <dataValidation type="date" operator="greaterThanOrEqual" allowBlank="1" showInputMessage="1" showErrorMessage="1" errorTitle="Datum 1e ziektedag" error="minimaal 15 jaar na het geboortejaar van de verzekerde" promptTitle="Datum 1e ziektedag" prompt="minimaal 15 jaar na geboortejaar verzekerde." sqref="E78:E84 E68:E74 E57:E63" xr:uid="{00000000-0002-0000-0100-00000B000000}">
      <formula1>DATE(C57+15,1,1)</formula1>
    </dataValidation>
    <dataValidation type="date" operator="greaterThanOrEqual" allowBlank="1" showErrorMessage="1" errorTitle="Datum 1e ziektedag" error="minimaal 15 jaar na het geboortejaar van de verzekerde" promptTitle="Datum 1e ziektedag" prompt="minimaal 15 jaar na geboortejaar verzekerde." sqref="F9:F15" xr:uid="{00000000-0002-0000-0100-00000C000000}">
      <formula1>DATE(C9+15,1,1)</formula1>
    </dataValidation>
    <dataValidation type="date" operator="greaterThanOrEqual" allowBlank="1" showErrorMessage="1" errorTitle="Datum 1e ziektedag" error="minimaal 15 jaar na het geboortejaar van de verzekerde" promptTitle="Datum 1e ziektedag" prompt="minimaal 15 jaar na geboortejaar verzekerde." sqref="E22:E28 E33:E39 E43:E49" xr:uid="{00000000-0002-0000-0100-00000D000000}">
      <formula1>DATE(C22+15,1,1)</formula1>
    </dataValidation>
    <dataValidation type="date" operator="greaterThanOrEqual" allowBlank="1" showInputMessage="1" showErrorMessage="1" sqref="G9:G15" xr:uid="{00000000-0002-0000-0100-00000E000000}">
      <formula1>F9</formula1>
    </dataValidation>
    <dataValidation type="date" operator="greaterThan" allowBlank="1" showInputMessage="1" showErrorMessage="1" errorTitle="Einddatum uitkering" error="Einddatum uitkering moet na de begindatum ZW-uitkering liggen" promptTitle="Einddatum uitkering" prompt="(Indien van toepassing)" sqref="H9:H15" xr:uid="{00000000-0002-0000-0100-00000F000000}">
      <formula1>G9</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Geslacht: M/V" error="Vul hier een M (mannelijk) of V (vrouwelijk) in." promptTitle="Geslacht: M/V" prompt="Vul hier een_x000a_M (mannelijk) of_x000a_V (vrouwelijk) in." xr:uid="{00000000-0002-0000-0100-000010000000}">
          <x14:formula1>
            <xm:f>keuzelijsten!$A$3:$A$4</xm:f>
          </x14:formula1>
          <xm:sqref>B9:B15 B22:B28 B33:B39 B43:B49 B57:B63 B68:B74 B78:B84</xm:sqref>
        </x14:dataValidation>
        <x14:dataValidation type="list" allowBlank="1" showInputMessage="1" showErrorMessage="1" errorTitle="Werkt?" error="(al den niet bij uw organisatie)_x000a_0 = ja_x000a_1 = nee_x000a_2 = onbekend" promptTitle="Werkt?" prompt="(al den niet bij uw organisatie)_x000a_0 = ja_x000a_1 = nee_x000a_2 = onbekend" xr:uid="{00000000-0002-0000-0100-000011000000}">
          <x14:formula1>
            <xm:f>keuzelijsten!$J$3:$J$5</xm:f>
          </x14:formula1>
          <xm:sqref>I22:I28 I33:I39 I43:I49 I57:I63 I68:I74 I78:I84</xm:sqref>
        </x14:dataValidation>
        <x14:dataValidation type="list" allowBlank="1" showInputMessage="1" showErrorMessage="1" errorTitle="contractvorm" error="0 = onbepaalde tijd_x000a_1 = bepaalde tijd_x000a_2 =overig" promptTitle="contractvorm" prompt="0 = onbepaalde tijd_x000a_1 = bepaalde tijd_x000a_2 = overig (werknemers met een fictief dienstverband zoals stagiares, thuiswerkers en provisiewerkers)" xr:uid="{00000000-0002-0000-0100-000012000000}">
          <x14:formula1>
            <xm:f>keuzelijsten!$B$3:$B$5</xm:f>
          </x14:formula1>
          <xm:sqref>K9:K15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B1:C221"/>
  <sheetViews>
    <sheetView showGridLines="0" showRowColHeaders="0" workbookViewId="0">
      <pane ySplit="9" topLeftCell="A10" activePane="bottomLeft" state="frozen"/>
      <selection pane="bottomLeft" activeCell="F17" sqref="F17"/>
    </sheetView>
  </sheetViews>
  <sheetFormatPr defaultRowHeight="14.25" x14ac:dyDescent="0.45"/>
  <cols>
    <col min="1" max="1" width="13.140625" customWidth="1"/>
    <col min="2" max="2" width="36.28515625" style="13" bestFit="1" customWidth="1"/>
    <col min="3" max="3" width="18" bestFit="1" customWidth="1"/>
  </cols>
  <sheetData>
    <row r="1" spans="2:3" ht="11.1" customHeight="1" x14ac:dyDescent="0.45">
      <c r="B1"/>
    </row>
    <row r="2" spans="2:3" x14ac:dyDescent="0.45">
      <c r="B2"/>
      <c r="C2" s="22" t="s">
        <v>236</v>
      </c>
    </row>
    <row r="3" spans="2:3" ht="11.1" customHeight="1" x14ac:dyDescent="0.45">
      <c r="B3"/>
      <c r="C3" s="17" t="s">
        <v>235</v>
      </c>
    </row>
    <row r="4" spans="2:3" ht="11.1" customHeight="1" x14ac:dyDescent="0.45">
      <c r="B4"/>
      <c r="C4" s="17" t="s">
        <v>234</v>
      </c>
    </row>
    <row r="5" spans="2:3" ht="11.1" customHeight="1" x14ac:dyDescent="0.45">
      <c r="B5"/>
      <c r="C5" s="17" t="s">
        <v>233</v>
      </c>
    </row>
    <row r="6" spans="2:3" ht="11.1" customHeight="1" x14ac:dyDescent="0.45">
      <c r="B6"/>
      <c r="C6" s="17" t="s">
        <v>232</v>
      </c>
    </row>
    <row r="7" spans="2:3" ht="11.1" customHeight="1" x14ac:dyDescent="0.45">
      <c r="B7"/>
      <c r="C7" s="17" t="s">
        <v>231</v>
      </c>
    </row>
    <row r="8" spans="2:3" ht="11.1" customHeight="1" x14ac:dyDescent="0.45">
      <c r="B8" s="16"/>
    </row>
    <row r="9" spans="2:3" x14ac:dyDescent="0.45">
      <c r="B9" s="23" t="s">
        <v>230</v>
      </c>
      <c r="C9" s="23" t="s">
        <v>229</v>
      </c>
    </row>
    <row r="10" spans="2:3" x14ac:dyDescent="0.45">
      <c r="B10" s="15" t="s">
        <v>228</v>
      </c>
      <c r="C10" s="14">
        <v>4</v>
      </c>
    </row>
    <row r="11" spans="2:3" x14ac:dyDescent="0.45">
      <c r="B11" s="15" t="s">
        <v>227</v>
      </c>
      <c r="C11" s="14">
        <v>1</v>
      </c>
    </row>
    <row r="12" spans="2:3" x14ac:dyDescent="0.45">
      <c r="B12" s="15" t="s">
        <v>226</v>
      </c>
      <c r="C12" s="14">
        <v>2</v>
      </c>
    </row>
    <row r="13" spans="2:3" x14ac:dyDescent="0.45">
      <c r="B13" s="15" t="s">
        <v>225</v>
      </c>
      <c r="C13" s="14">
        <v>2</v>
      </c>
    </row>
    <row r="14" spans="2:3" x14ac:dyDescent="0.45">
      <c r="B14" s="15" t="s">
        <v>224</v>
      </c>
      <c r="C14" s="14">
        <v>1</v>
      </c>
    </row>
    <row r="15" spans="2:3" x14ac:dyDescent="0.45">
      <c r="B15" s="15" t="s">
        <v>223</v>
      </c>
      <c r="C15" s="14">
        <v>1</v>
      </c>
    </row>
    <row r="16" spans="2:3" x14ac:dyDescent="0.45">
      <c r="B16" s="15" t="s">
        <v>222</v>
      </c>
      <c r="C16" s="14">
        <v>3</v>
      </c>
    </row>
    <row r="17" spans="2:3" x14ac:dyDescent="0.45">
      <c r="B17" s="15" t="s">
        <v>221</v>
      </c>
      <c r="C17" s="14">
        <v>4</v>
      </c>
    </row>
    <row r="18" spans="2:3" x14ac:dyDescent="0.45">
      <c r="B18" s="15" t="s">
        <v>220</v>
      </c>
      <c r="C18" s="14">
        <v>2</v>
      </c>
    </row>
    <row r="19" spans="2:3" x14ac:dyDescent="0.45">
      <c r="B19" s="15" t="s">
        <v>219</v>
      </c>
      <c r="C19" s="14">
        <v>1</v>
      </c>
    </row>
    <row r="20" spans="2:3" x14ac:dyDescent="0.45">
      <c r="B20" s="15" t="s">
        <v>218</v>
      </c>
      <c r="C20" s="14">
        <v>1</v>
      </c>
    </row>
    <row r="21" spans="2:3" x14ac:dyDescent="0.45">
      <c r="B21" s="15" t="s">
        <v>217</v>
      </c>
      <c r="C21" s="14">
        <v>1</v>
      </c>
    </row>
    <row r="22" spans="2:3" x14ac:dyDescent="0.45">
      <c r="B22" s="15" t="s">
        <v>216</v>
      </c>
      <c r="C22" s="14">
        <v>1</v>
      </c>
    </row>
    <row r="23" spans="2:3" x14ac:dyDescent="0.45">
      <c r="B23" s="15" t="s">
        <v>215</v>
      </c>
      <c r="C23" s="14">
        <v>1</v>
      </c>
    </row>
    <row r="24" spans="2:3" x14ac:dyDescent="0.45">
      <c r="B24" s="15" t="s">
        <v>214</v>
      </c>
      <c r="C24" s="14">
        <v>1</v>
      </c>
    </row>
    <row r="25" spans="2:3" x14ac:dyDescent="0.45">
      <c r="B25" s="15" t="s">
        <v>213</v>
      </c>
      <c r="C25" s="14">
        <v>3</v>
      </c>
    </row>
    <row r="26" spans="2:3" x14ac:dyDescent="0.45">
      <c r="B26" s="15" t="s">
        <v>212</v>
      </c>
      <c r="C26" s="14">
        <v>1</v>
      </c>
    </row>
    <row r="27" spans="2:3" x14ac:dyDescent="0.45">
      <c r="B27" s="15" t="s">
        <v>211</v>
      </c>
      <c r="C27" s="14">
        <v>3</v>
      </c>
    </row>
    <row r="28" spans="2:3" x14ac:dyDescent="0.45">
      <c r="B28" s="15" t="s">
        <v>210</v>
      </c>
      <c r="C28" s="14">
        <v>1</v>
      </c>
    </row>
    <row r="29" spans="2:3" x14ac:dyDescent="0.45">
      <c r="B29" s="15" t="s">
        <v>209</v>
      </c>
      <c r="C29" s="14">
        <v>4</v>
      </c>
    </row>
    <row r="30" spans="2:3" x14ac:dyDescent="0.45">
      <c r="B30" s="15" t="s">
        <v>208</v>
      </c>
      <c r="C30" s="14">
        <v>3</v>
      </c>
    </row>
    <row r="31" spans="2:3" x14ac:dyDescent="0.45">
      <c r="B31" s="15" t="s">
        <v>207</v>
      </c>
      <c r="C31" s="14">
        <v>3</v>
      </c>
    </row>
    <row r="32" spans="2:3" x14ac:dyDescent="0.45">
      <c r="B32" s="15" t="s">
        <v>206</v>
      </c>
      <c r="C32" s="14">
        <v>4</v>
      </c>
    </row>
    <row r="33" spans="2:3" x14ac:dyDescent="0.45">
      <c r="B33" s="15" t="s">
        <v>205</v>
      </c>
      <c r="C33" s="14">
        <v>2</v>
      </c>
    </row>
    <row r="34" spans="2:3" x14ac:dyDescent="0.45">
      <c r="B34" s="15" t="s">
        <v>204</v>
      </c>
      <c r="C34" s="14">
        <v>1</v>
      </c>
    </row>
    <row r="35" spans="2:3" x14ac:dyDescent="0.45">
      <c r="B35" s="15" t="s">
        <v>203</v>
      </c>
      <c r="C35" s="14">
        <v>2</v>
      </c>
    </row>
    <row r="36" spans="2:3" x14ac:dyDescent="0.45">
      <c r="B36" s="15" t="s">
        <v>202</v>
      </c>
      <c r="C36" s="14">
        <v>4</v>
      </c>
    </row>
    <row r="37" spans="2:3" x14ac:dyDescent="0.45">
      <c r="B37" s="15" t="s">
        <v>201</v>
      </c>
      <c r="C37" s="14">
        <v>1</v>
      </c>
    </row>
    <row r="38" spans="2:3" x14ac:dyDescent="0.45">
      <c r="B38" s="15" t="s">
        <v>200</v>
      </c>
      <c r="C38" s="14">
        <v>4</v>
      </c>
    </row>
    <row r="39" spans="2:3" x14ac:dyDescent="0.45">
      <c r="B39" s="15" t="s">
        <v>199</v>
      </c>
      <c r="C39" s="14">
        <v>2</v>
      </c>
    </row>
    <row r="40" spans="2:3" x14ac:dyDescent="0.45">
      <c r="B40" s="15" t="s">
        <v>198</v>
      </c>
      <c r="C40" s="14">
        <v>5</v>
      </c>
    </row>
    <row r="41" spans="2:3" x14ac:dyDescent="0.45">
      <c r="B41" s="15" t="s">
        <v>197</v>
      </c>
      <c r="C41" s="14">
        <v>5</v>
      </c>
    </row>
    <row r="42" spans="2:3" x14ac:dyDescent="0.45">
      <c r="B42" s="15" t="s">
        <v>196</v>
      </c>
      <c r="C42" s="14">
        <v>3</v>
      </c>
    </row>
    <row r="43" spans="2:3" x14ac:dyDescent="0.45">
      <c r="B43" s="15" t="s">
        <v>195</v>
      </c>
      <c r="C43" s="14">
        <v>4</v>
      </c>
    </row>
    <row r="44" spans="2:3" x14ac:dyDescent="0.45">
      <c r="B44" s="15" t="s">
        <v>194</v>
      </c>
      <c r="C44" s="14">
        <v>2</v>
      </c>
    </row>
    <row r="45" spans="2:3" x14ac:dyDescent="0.45">
      <c r="B45" s="15" t="s">
        <v>193</v>
      </c>
      <c r="C45" s="14">
        <v>1</v>
      </c>
    </row>
    <row r="46" spans="2:3" x14ac:dyDescent="0.45">
      <c r="B46" s="15" t="s">
        <v>192</v>
      </c>
      <c r="C46" s="14">
        <v>4</v>
      </c>
    </row>
    <row r="47" spans="2:3" x14ac:dyDescent="0.45">
      <c r="B47" s="15" t="s">
        <v>191</v>
      </c>
      <c r="C47" s="14">
        <v>5</v>
      </c>
    </row>
    <row r="48" spans="2:3" x14ac:dyDescent="0.45">
      <c r="B48" s="15" t="s">
        <v>190</v>
      </c>
      <c r="C48" s="14">
        <v>4</v>
      </c>
    </row>
    <row r="49" spans="2:3" x14ac:dyDescent="0.45">
      <c r="B49" s="15" t="s">
        <v>189</v>
      </c>
      <c r="C49" s="14">
        <v>4</v>
      </c>
    </row>
    <row r="50" spans="2:3" x14ac:dyDescent="0.45">
      <c r="B50" s="15" t="s">
        <v>188</v>
      </c>
      <c r="C50" s="14">
        <v>4</v>
      </c>
    </row>
    <row r="51" spans="2:3" x14ac:dyDescent="0.45">
      <c r="B51" s="15" t="s">
        <v>187</v>
      </c>
      <c r="C51" s="14">
        <v>4</v>
      </c>
    </row>
    <row r="52" spans="2:3" x14ac:dyDescent="0.45">
      <c r="B52" s="15" t="s">
        <v>186</v>
      </c>
      <c r="C52" s="14">
        <v>1</v>
      </c>
    </row>
    <row r="53" spans="2:3" x14ac:dyDescent="0.45">
      <c r="B53" s="15" t="s">
        <v>185</v>
      </c>
      <c r="C53" s="14">
        <v>1</v>
      </c>
    </row>
    <row r="54" spans="2:3" x14ac:dyDescent="0.45">
      <c r="B54" s="15" t="s">
        <v>184</v>
      </c>
      <c r="C54" s="14">
        <v>1</v>
      </c>
    </row>
    <row r="55" spans="2:3" x14ac:dyDescent="0.45">
      <c r="B55" s="15" t="s">
        <v>183</v>
      </c>
      <c r="C55" s="14">
        <v>1</v>
      </c>
    </row>
    <row r="56" spans="2:3" x14ac:dyDescent="0.45">
      <c r="B56" s="15" t="s">
        <v>182</v>
      </c>
      <c r="C56" s="14">
        <v>1</v>
      </c>
    </row>
    <row r="57" spans="2:3" x14ac:dyDescent="0.45">
      <c r="B57" s="15" t="s">
        <v>181</v>
      </c>
      <c r="C57" s="14">
        <v>1</v>
      </c>
    </row>
    <row r="58" spans="2:3" x14ac:dyDescent="0.45">
      <c r="B58" s="15" t="s">
        <v>180</v>
      </c>
      <c r="C58" s="14">
        <v>5</v>
      </c>
    </row>
    <row r="59" spans="2:3" x14ac:dyDescent="0.45">
      <c r="B59" s="15" t="s">
        <v>179</v>
      </c>
      <c r="C59" s="14">
        <v>3</v>
      </c>
    </row>
    <row r="60" spans="2:3" x14ac:dyDescent="0.45">
      <c r="B60" s="15" t="s">
        <v>178</v>
      </c>
      <c r="C60" s="14">
        <v>4</v>
      </c>
    </row>
    <row r="61" spans="2:3" x14ac:dyDescent="0.45">
      <c r="B61" s="15" t="s">
        <v>177</v>
      </c>
      <c r="C61" s="14">
        <v>3</v>
      </c>
    </row>
    <row r="62" spans="2:3" x14ac:dyDescent="0.45">
      <c r="B62" s="15" t="s">
        <v>176</v>
      </c>
      <c r="C62" s="14">
        <v>2</v>
      </c>
    </row>
    <row r="63" spans="2:3" x14ac:dyDescent="0.45">
      <c r="B63" s="15" t="s">
        <v>175</v>
      </c>
      <c r="C63" s="14">
        <v>3</v>
      </c>
    </row>
    <row r="64" spans="2:3" x14ac:dyDescent="0.45">
      <c r="B64" s="15" t="s">
        <v>174</v>
      </c>
      <c r="C64" s="14">
        <v>2</v>
      </c>
    </row>
    <row r="65" spans="2:3" x14ac:dyDescent="0.45">
      <c r="B65" s="15" t="s">
        <v>173</v>
      </c>
      <c r="C65" s="14">
        <v>3</v>
      </c>
    </row>
    <row r="66" spans="2:3" x14ac:dyDescent="0.45">
      <c r="B66" s="15" t="s">
        <v>172</v>
      </c>
      <c r="C66" s="14">
        <v>2</v>
      </c>
    </row>
    <row r="67" spans="2:3" x14ac:dyDescent="0.45">
      <c r="B67" s="15" t="s">
        <v>171</v>
      </c>
      <c r="C67" s="14">
        <v>3</v>
      </c>
    </row>
    <row r="68" spans="2:3" x14ac:dyDescent="0.45">
      <c r="B68" s="15" t="s">
        <v>170</v>
      </c>
      <c r="C68" s="14">
        <v>2</v>
      </c>
    </row>
    <row r="69" spans="2:3" x14ac:dyDescent="0.45">
      <c r="B69" s="15" t="s">
        <v>169</v>
      </c>
      <c r="C69" s="14">
        <v>2</v>
      </c>
    </row>
    <row r="70" spans="2:3" x14ac:dyDescent="0.45">
      <c r="B70" s="15" t="s">
        <v>168</v>
      </c>
      <c r="C70" s="14">
        <v>3</v>
      </c>
    </row>
    <row r="71" spans="2:3" x14ac:dyDescent="0.45">
      <c r="B71" s="15" t="s">
        <v>167</v>
      </c>
      <c r="C71" s="14">
        <v>2</v>
      </c>
    </row>
    <row r="72" spans="2:3" x14ac:dyDescent="0.45">
      <c r="B72" s="15" t="s">
        <v>166</v>
      </c>
      <c r="C72" s="14">
        <v>4</v>
      </c>
    </row>
    <row r="73" spans="2:3" x14ac:dyDescent="0.45">
      <c r="B73" s="15" t="s">
        <v>165</v>
      </c>
      <c r="C73" s="14">
        <v>3</v>
      </c>
    </row>
    <row r="74" spans="2:3" x14ac:dyDescent="0.45">
      <c r="B74" s="15" t="s">
        <v>164</v>
      </c>
      <c r="C74" s="14">
        <v>3</v>
      </c>
    </row>
    <row r="75" spans="2:3" x14ac:dyDescent="0.45">
      <c r="B75" s="15" t="s">
        <v>163</v>
      </c>
      <c r="C75" s="14">
        <v>2</v>
      </c>
    </row>
    <row r="76" spans="2:3" x14ac:dyDescent="0.45">
      <c r="B76" s="15" t="s">
        <v>162</v>
      </c>
      <c r="C76" s="14">
        <v>3</v>
      </c>
    </row>
    <row r="77" spans="2:3" x14ac:dyDescent="0.45">
      <c r="B77" s="15" t="s">
        <v>161</v>
      </c>
      <c r="C77" s="14">
        <v>3</v>
      </c>
    </row>
    <row r="78" spans="2:3" x14ac:dyDescent="0.45">
      <c r="B78" s="15" t="s">
        <v>160</v>
      </c>
      <c r="C78" s="14">
        <v>2</v>
      </c>
    </row>
    <row r="79" spans="2:3" x14ac:dyDescent="0.45">
      <c r="B79" s="15" t="s">
        <v>159</v>
      </c>
      <c r="C79" s="14">
        <v>4</v>
      </c>
    </row>
    <row r="80" spans="2:3" x14ac:dyDescent="0.45">
      <c r="B80" s="15" t="s">
        <v>158</v>
      </c>
      <c r="C80" s="14">
        <v>4</v>
      </c>
    </row>
    <row r="81" spans="2:3" x14ac:dyDescent="0.45">
      <c r="B81" s="15" t="s">
        <v>157</v>
      </c>
      <c r="C81" s="14">
        <v>5</v>
      </c>
    </row>
    <row r="82" spans="2:3" x14ac:dyDescent="0.45">
      <c r="B82" s="15" t="s">
        <v>156</v>
      </c>
      <c r="C82" s="14">
        <v>5</v>
      </c>
    </row>
    <row r="83" spans="2:3" x14ac:dyDescent="0.45">
      <c r="B83" s="15" t="s">
        <v>155</v>
      </c>
      <c r="C83" s="14">
        <v>2</v>
      </c>
    </row>
    <row r="84" spans="2:3" x14ac:dyDescent="0.45">
      <c r="B84" s="15" t="s">
        <v>154</v>
      </c>
      <c r="C84" s="14">
        <v>3</v>
      </c>
    </row>
    <row r="85" spans="2:3" x14ac:dyDescent="0.45">
      <c r="B85" s="15" t="s">
        <v>153</v>
      </c>
      <c r="C85" s="14">
        <v>2</v>
      </c>
    </row>
    <row r="86" spans="2:3" x14ac:dyDescent="0.45">
      <c r="B86" s="15" t="s">
        <v>152</v>
      </c>
      <c r="C86" s="14">
        <v>3</v>
      </c>
    </row>
    <row r="87" spans="2:3" x14ac:dyDescent="0.45">
      <c r="B87" s="15" t="s">
        <v>151</v>
      </c>
      <c r="C87" s="14">
        <v>4</v>
      </c>
    </row>
    <row r="88" spans="2:3" x14ac:dyDescent="0.45">
      <c r="B88" s="15" t="s">
        <v>150</v>
      </c>
      <c r="C88" s="14">
        <v>3</v>
      </c>
    </row>
    <row r="89" spans="2:3" x14ac:dyDescent="0.45">
      <c r="B89" s="15" t="s">
        <v>149</v>
      </c>
      <c r="C89" s="14">
        <v>4</v>
      </c>
    </row>
    <row r="90" spans="2:3" x14ac:dyDescent="0.45">
      <c r="B90" s="15" t="s">
        <v>148</v>
      </c>
      <c r="C90" s="14">
        <v>3</v>
      </c>
    </row>
    <row r="91" spans="2:3" x14ac:dyDescent="0.45">
      <c r="B91" s="15" t="s">
        <v>147</v>
      </c>
      <c r="C91" s="14">
        <v>2</v>
      </c>
    </row>
    <row r="92" spans="2:3" x14ac:dyDescent="0.45">
      <c r="B92" s="15" t="s">
        <v>146</v>
      </c>
      <c r="C92" s="14">
        <v>4</v>
      </c>
    </row>
    <row r="93" spans="2:3" x14ac:dyDescent="0.45">
      <c r="B93" s="15" t="s">
        <v>145</v>
      </c>
      <c r="C93" s="14">
        <v>3</v>
      </c>
    </row>
    <row r="94" spans="2:3" x14ac:dyDescent="0.45">
      <c r="B94" s="15" t="s">
        <v>144</v>
      </c>
      <c r="C94" s="14">
        <v>3</v>
      </c>
    </row>
    <row r="95" spans="2:3" x14ac:dyDescent="0.45">
      <c r="B95" s="15" t="s">
        <v>143</v>
      </c>
      <c r="C95" s="14">
        <v>4</v>
      </c>
    </row>
    <row r="96" spans="2:3" x14ac:dyDescent="0.45">
      <c r="B96" s="15" t="s">
        <v>142</v>
      </c>
      <c r="C96" s="14">
        <v>4</v>
      </c>
    </row>
    <row r="97" spans="2:3" x14ac:dyDescent="0.45">
      <c r="B97" s="15" t="s">
        <v>141</v>
      </c>
      <c r="C97" s="14">
        <v>3</v>
      </c>
    </row>
    <row r="98" spans="2:3" x14ac:dyDescent="0.45">
      <c r="B98" s="15" t="s">
        <v>140</v>
      </c>
      <c r="C98" s="14">
        <v>2</v>
      </c>
    </row>
    <row r="99" spans="2:3" x14ac:dyDescent="0.45">
      <c r="B99" s="15" t="s">
        <v>139</v>
      </c>
      <c r="C99" s="14">
        <v>3</v>
      </c>
    </row>
    <row r="100" spans="2:3" x14ac:dyDescent="0.45">
      <c r="B100" s="15" t="s">
        <v>138</v>
      </c>
      <c r="C100" s="14">
        <v>3</v>
      </c>
    </row>
    <row r="101" spans="2:3" x14ac:dyDescent="0.45">
      <c r="B101" s="15" t="s">
        <v>137</v>
      </c>
      <c r="C101" s="14">
        <v>1</v>
      </c>
    </row>
    <row r="102" spans="2:3" x14ac:dyDescent="0.45">
      <c r="B102" s="15" t="s">
        <v>136</v>
      </c>
      <c r="C102" s="14">
        <v>2</v>
      </c>
    </row>
    <row r="103" spans="2:3" x14ac:dyDescent="0.45">
      <c r="B103" s="15" t="s">
        <v>135</v>
      </c>
      <c r="C103" s="14">
        <v>4</v>
      </c>
    </row>
    <row r="104" spans="2:3" x14ac:dyDescent="0.45">
      <c r="B104" s="15" t="s">
        <v>134</v>
      </c>
      <c r="C104" s="14">
        <v>3</v>
      </c>
    </row>
    <row r="105" spans="2:3" x14ac:dyDescent="0.45">
      <c r="B105" s="15" t="s">
        <v>133</v>
      </c>
      <c r="C105" s="14">
        <v>3</v>
      </c>
    </row>
    <row r="106" spans="2:3" x14ac:dyDescent="0.45">
      <c r="B106" s="15" t="s">
        <v>132</v>
      </c>
      <c r="C106" s="14">
        <v>1</v>
      </c>
    </row>
    <row r="107" spans="2:3" x14ac:dyDescent="0.45">
      <c r="B107" s="15" t="s">
        <v>131</v>
      </c>
      <c r="C107" s="14">
        <v>1</v>
      </c>
    </row>
    <row r="108" spans="2:3" x14ac:dyDescent="0.45">
      <c r="B108" s="15" t="s">
        <v>130</v>
      </c>
      <c r="C108" s="14">
        <v>3</v>
      </c>
    </row>
    <row r="109" spans="2:3" x14ac:dyDescent="0.45">
      <c r="B109" s="15" t="s">
        <v>129</v>
      </c>
      <c r="C109" s="14">
        <v>3</v>
      </c>
    </row>
    <row r="110" spans="2:3" x14ac:dyDescent="0.45">
      <c r="B110" s="15" t="s">
        <v>128</v>
      </c>
      <c r="C110" s="14">
        <v>5</v>
      </c>
    </row>
    <row r="111" spans="2:3" x14ac:dyDescent="0.45">
      <c r="B111" s="15" t="s">
        <v>127</v>
      </c>
      <c r="C111" s="14">
        <v>5</v>
      </c>
    </row>
    <row r="112" spans="2:3" x14ac:dyDescent="0.45">
      <c r="B112" s="15" t="s">
        <v>126</v>
      </c>
      <c r="C112" s="14">
        <v>4</v>
      </c>
    </row>
    <row r="113" spans="2:3" x14ac:dyDescent="0.45">
      <c r="B113" s="15" t="s">
        <v>125</v>
      </c>
      <c r="C113" s="14">
        <v>4</v>
      </c>
    </row>
    <row r="114" spans="2:3" x14ac:dyDescent="0.45">
      <c r="B114" s="15" t="s">
        <v>124</v>
      </c>
      <c r="C114" s="14">
        <v>4</v>
      </c>
    </row>
    <row r="115" spans="2:3" x14ac:dyDescent="0.45">
      <c r="B115" s="15" t="s">
        <v>123</v>
      </c>
      <c r="C115" s="14">
        <v>3</v>
      </c>
    </row>
    <row r="116" spans="2:3" x14ac:dyDescent="0.45">
      <c r="B116" s="15" t="s">
        <v>122</v>
      </c>
      <c r="C116" s="14">
        <v>4</v>
      </c>
    </row>
    <row r="117" spans="2:3" x14ac:dyDescent="0.45">
      <c r="B117" s="15" t="s">
        <v>121</v>
      </c>
      <c r="C117" s="14">
        <v>3</v>
      </c>
    </row>
    <row r="118" spans="2:3" x14ac:dyDescent="0.45">
      <c r="B118" s="15" t="s">
        <v>120</v>
      </c>
      <c r="C118" s="14">
        <v>3</v>
      </c>
    </row>
    <row r="119" spans="2:3" x14ac:dyDescent="0.45">
      <c r="B119" s="15" t="s">
        <v>119</v>
      </c>
      <c r="C119" s="14">
        <v>3</v>
      </c>
    </row>
    <row r="120" spans="2:3" x14ac:dyDescent="0.45">
      <c r="B120" s="15" t="s">
        <v>118</v>
      </c>
      <c r="C120" s="14">
        <v>3</v>
      </c>
    </row>
    <row r="121" spans="2:3" x14ac:dyDescent="0.45">
      <c r="B121" s="15" t="s">
        <v>117</v>
      </c>
      <c r="C121" s="14">
        <v>4</v>
      </c>
    </row>
    <row r="122" spans="2:3" x14ac:dyDescent="0.45">
      <c r="B122" s="15" t="s">
        <v>116</v>
      </c>
      <c r="C122" s="14">
        <v>2</v>
      </c>
    </row>
    <row r="123" spans="2:3" x14ac:dyDescent="0.45">
      <c r="B123" s="15" t="s">
        <v>115</v>
      </c>
      <c r="C123" s="14">
        <v>4</v>
      </c>
    </row>
    <row r="124" spans="2:3" x14ac:dyDescent="0.45">
      <c r="B124" s="15" t="s">
        <v>114</v>
      </c>
      <c r="C124" s="14">
        <v>4</v>
      </c>
    </row>
    <row r="125" spans="2:3" x14ac:dyDescent="0.45">
      <c r="B125" s="15" t="s">
        <v>113</v>
      </c>
      <c r="C125" s="14">
        <v>3</v>
      </c>
    </row>
    <row r="126" spans="2:3" x14ac:dyDescent="0.45">
      <c r="B126" s="15" t="s">
        <v>112</v>
      </c>
      <c r="C126" s="14">
        <v>1</v>
      </c>
    </row>
    <row r="127" spans="2:3" x14ac:dyDescent="0.45">
      <c r="B127" s="15" t="s">
        <v>111</v>
      </c>
      <c r="C127" s="14">
        <v>4</v>
      </c>
    </row>
    <row r="128" spans="2:3" x14ac:dyDescent="0.45">
      <c r="B128" s="15" t="s">
        <v>110</v>
      </c>
      <c r="C128" s="14">
        <v>3</v>
      </c>
    </row>
    <row r="129" spans="2:3" x14ac:dyDescent="0.45">
      <c r="B129" s="15" t="s">
        <v>109</v>
      </c>
      <c r="C129" s="14">
        <v>1</v>
      </c>
    </row>
    <row r="130" spans="2:3" x14ac:dyDescent="0.45">
      <c r="B130" s="15" t="s">
        <v>108</v>
      </c>
      <c r="C130" s="14">
        <v>1</v>
      </c>
    </row>
    <row r="131" spans="2:3" x14ac:dyDescent="0.45">
      <c r="B131" s="15" t="s">
        <v>107</v>
      </c>
      <c r="C131" s="14">
        <v>1</v>
      </c>
    </row>
    <row r="132" spans="2:3" x14ac:dyDescent="0.45">
      <c r="B132" s="15" t="s">
        <v>106</v>
      </c>
      <c r="C132" s="14">
        <v>4</v>
      </c>
    </row>
    <row r="133" spans="2:3" x14ac:dyDescent="0.45">
      <c r="B133" s="15" t="s">
        <v>105</v>
      </c>
      <c r="C133" s="14">
        <v>1</v>
      </c>
    </row>
    <row r="134" spans="2:3" x14ac:dyDescent="0.45">
      <c r="B134" s="15" t="s">
        <v>104</v>
      </c>
      <c r="C134" s="14">
        <v>4</v>
      </c>
    </row>
    <row r="135" spans="2:3" x14ac:dyDescent="0.45">
      <c r="B135" s="15" t="s">
        <v>103</v>
      </c>
      <c r="C135" s="14">
        <v>3</v>
      </c>
    </row>
    <row r="136" spans="2:3" x14ac:dyDescent="0.45">
      <c r="B136" s="15" t="s">
        <v>102</v>
      </c>
      <c r="C136" s="14">
        <v>3</v>
      </c>
    </row>
    <row r="137" spans="2:3" x14ac:dyDescent="0.45">
      <c r="B137" s="15" t="s">
        <v>101</v>
      </c>
      <c r="C137" s="14">
        <v>5</v>
      </c>
    </row>
    <row r="138" spans="2:3" x14ac:dyDescent="0.45">
      <c r="B138" s="15" t="s">
        <v>100</v>
      </c>
      <c r="C138" s="14">
        <v>4</v>
      </c>
    </row>
    <row r="139" spans="2:3" x14ac:dyDescent="0.45">
      <c r="B139" s="15" t="s">
        <v>99</v>
      </c>
      <c r="C139" s="14">
        <v>3</v>
      </c>
    </row>
    <row r="140" spans="2:3" x14ac:dyDescent="0.45">
      <c r="B140" s="15" t="s">
        <v>98</v>
      </c>
      <c r="C140" s="14">
        <v>4</v>
      </c>
    </row>
    <row r="141" spans="2:3" x14ac:dyDescent="0.45">
      <c r="B141" s="15" t="s">
        <v>97</v>
      </c>
      <c r="C141" s="14">
        <v>1</v>
      </c>
    </row>
    <row r="142" spans="2:3" x14ac:dyDescent="0.45">
      <c r="B142" s="15" t="s">
        <v>96</v>
      </c>
      <c r="C142" s="14">
        <v>3</v>
      </c>
    </row>
    <row r="143" spans="2:3" x14ac:dyDescent="0.45">
      <c r="B143" s="15" t="s">
        <v>95</v>
      </c>
      <c r="C143" s="14">
        <v>3</v>
      </c>
    </row>
    <row r="144" spans="2:3" x14ac:dyDescent="0.45">
      <c r="B144" s="15" t="s">
        <v>94</v>
      </c>
      <c r="C144" s="14">
        <v>1</v>
      </c>
    </row>
    <row r="145" spans="2:3" x14ac:dyDescent="0.45">
      <c r="B145" s="15" t="s">
        <v>93</v>
      </c>
      <c r="C145" s="14">
        <v>1</v>
      </c>
    </row>
    <row r="146" spans="2:3" x14ac:dyDescent="0.45">
      <c r="B146" s="15" t="s">
        <v>92</v>
      </c>
      <c r="C146" s="14">
        <v>2</v>
      </c>
    </row>
    <row r="147" spans="2:3" x14ac:dyDescent="0.45">
      <c r="B147" s="15" t="s">
        <v>91</v>
      </c>
      <c r="C147" s="14">
        <v>3</v>
      </c>
    </row>
    <row r="148" spans="2:3" x14ac:dyDescent="0.45">
      <c r="B148" s="15" t="s">
        <v>90</v>
      </c>
      <c r="C148" s="14">
        <v>4</v>
      </c>
    </row>
    <row r="149" spans="2:3" x14ac:dyDescent="0.45">
      <c r="B149" s="15" t="s">
        <v>89</v>
      </c>
      <c r="C149" s="14">
        <v>1</v>
      </c>
    </row>
    <row r="150" spans="2:3" x14ac:dyDescent="0.45">
      <c r="B150" s="15" t="s">
        <v>88</v>
      </c>
      <c r="C150" s="14">
        <v>4</v>
      </c>
    </row>
    <row r="151" spans="2:3" x14ac:dyDescent="0.45">
      <c r="B151" s="15" t="s">
        <v>87</v>
      </c>
      <c r="C151" s="14">
        <v>1</v>
      </c>
    </row>
    <row r="152" spans="2:3" x14ac:dyDescent="0.45">
      <c r="B152" s="15" t="s">
        <v>86</v>
      </c>
      <c r="C152" s="14">
        <v>1</v>
      </c>
    </row>
    <row r="153" spans="2:3" x14ac:dyDescent="0.45">
      <c r="B153" s="15" t="s">
        <v>85</v>
      </c>
      <c r="C153" s="14">
        <v>1</v>
      </c>
    </row>
    <row r="154" spans="2:3" x14ac:dyDescent="0.45">
      <c r="B154" s="15" t="s">
        <v>84</v>
      </c>
      <c r="C154" s="14">
        <v>2</v>
      </c>
    </row>
    <row r="155" spans="2:3" x14ac:dyDescent="0.45">
      <c r="B155" s="15" t="s">
        <v>83</v>
      </c>
      <c r="C155" s="14">
        <v>1</v>
      </c>
    </row>
    <row r="156" spans="2:3" x14ac:dyDescent="0.45">
      <c r="B156" s="15" t="s">
        <v>82</v>
      </c>
      <c r="C156" s="14">
        <v>4</v>
      </c>
    </row>
    <row r="157" spans="2:3" x14ac:dyDescent="0.45">
      <c r="B157" s="15" t="s">
        <v>81</v>
      </c>
      <c r="C157" s="14">
        <v>4</v>
      </c>
    </row>
    <row r="158" spans="2:3" x14ac:dyDescent="0.45">
      <c r="B158" s="15" t="s">
        <v>80</v>
      </c>
      <c r="C158" s="14">
        <v>3</v>
      </c>
    </row>
    <row r="159" spans="2:3" x14ac:dyDescent="0.45">
      <c r="B159" s="15" t="s">
        <v>79</v>
      </c>
      <c r="C159" s="14">
        <v>3</v>
      </c>
    </row>
    <row r="160" spans="2:3" x14ac:dyDescent="0.45">
      <c r="B160" s="15" t="s">
        <v>78</v>
      </c>
      <c r="C160" s="14">
        <v>3</v>
      </c>
    </row>
    <row r="161" spans="2:3" x14ac:dyDescent="0.45">
      <c r="B161" s="15" t="s">
        <v>77</v>
      </c>
      <c r="C161" s="14">
        <v>4</v>
      </c>
    </row>
    <row r="162" spans="2:3" x14ac:dyDescent="0.45">
      <c r="B162" s="15" t="s">
        <v>76</v>
      </c>
      <c r="C162" s="14">
        <v>3</v>
      </c>
    </row>
    <row r="163" spans="2:3" x14ac:dyDescent="0.45">
      <c r="B163" s="15" t="s">
        <v>75</v>
      </c>
      <c r="C163" s="14">
        <v>3</v>
      </c>
    </row>
    <row r="164" spans="2:3" x14ac:dyDescent="0.45">
      <c r="B164" s="15" t="s">
        <v>74</v>
      </c>
      <c r="C164" s="14">
        <v>4</v>
      </c>
    </row>
    <row r="165" spans="2:3" x14ac:dyDescent="0.45">
      <c r="B165" s="15" t="s">
        <v>73</v>
      </c>
      <c r="C165" s="14">
        <v>3</v>
      </c>
    </row>
    <row r="166" spans="2:3" x14ac:dyDescent="0.45">
      <c r="B166" s="15" t="s">
        <v>72</v>
      </c>
      <c r="C166" s="14">
        <v>2</v>
      </c>
    </row>
    <row r="167" spans="2:3" x14ac:dyDescent="0.45">
      <c r="B167" s="15" t="s">
        <v>71</v>
      </c>
      <c r="C167" s="14">
        <v>5</v>
      </c>
    </row>
    <row r="168" spans="2:3" x14ac:dyDescent="0.45">
      <c r="B168" s="15" t="s">
        <v>70</v>
      </c>
      <c r="C168" s="14">
        <v>4</v>
      </c>
    </row>
    <row r="169" spans="2:3" x14ac:dyDescent="0.45">
      <c r="B169" s="15" t="s">
        <v>69</v>
      </c>
      <c r="C169" s="14">
        <v>4</v>
      </c>
    </row>
    <row r="170" spans="2:3" x14ac:dyDescent="0.45">
      <c r="B170" s="15" t="s">
        <v>68</v>
      </c>
      <c r="C170" s="14">
        <v>3</v>
      </c>
    </row>
    <row r="171" spans="2:3" x14ac:dyDescent="0.45">
      <c r="B171" s="15" t="s">
        <v>67</v>
      </c>
      <c r="C171" s="14">
        <v>5</v>
      </c>
    </row>
    <row r="172" spans="2:3" x14ac:dyDescent="0.45">
      <c r="B172" s="15" t="s">
        <v>66</v>
      </c>
      <c r="C172" s="14">
        <v>5</v>
      </c>
    </row>
    <row r="173" spans="2:3" x14ac:dyDescent="0.45">
      <c r="B173" s="15" t="s">
        <v>65</v>
      </c>
      <c r="C173" s="14">
        <v>4</v>
      </c>
    </row>
    <row r="174" spans="2:3" x14ac:dyDescent="0.45">
      <c r="B174" s="15" t="s">
        <v>64</v>
      </c>
      <c r="C174" s="14">
        <v>5</v>
      </c>
    </row>
    <row r="175" spans="2:3" x14ac:dyDescent="0.45">
      <c r="B175" s="15" t="s">
        <v>63</v>
      </c>
      <c r="C175" s="14">
        <v>2</v>
      </c>
    </row>
    <row r="176" spans="2:3" x14ac:dyDescent="0.45">
      <c r="B176" s="15" t="s">
        <v>62</v>
      </c>
      <c r="C176" s="14">
        <v>4</v>
      </c>
    </row>
    <row r="177" spans="2:3" x14ac:dyDescent="0.45">
      <c r="B177" s="15" t="s">
        <v>61</v>
      </c>
      <c r="C177" s="14">
        <v>1</v>
      </c>
    </row>
    <row r="178" spans="2:3" x14ac:dyDescent="0.45">
      <c r="B178" s="15" t="s">
        <v>60</v>
      </c>
      <c r="C178" s="14">
        <v>1</v>
      </c>
    </row>
    <row r="179" spans="2:3" x14ac:dyDescent="0.45">
      <c r="B179" s="15" t="s">
        <v>59</v>
      </c>
      <c r="C179" s="14">
        <v>4</v>
      </c>
    </row>
    <row r="180" spans="2:3" x14ac:dyDescent="0.45">
      <c r="B180" s="15" t="s">
        <v>58</v>
      </c>
      <c r="C180" s="14">
        <v>5</v>
      </c>
    </row>
    <row r="181" spans="2:3" x14ac:dyDescent="0.45">
      <c r="B181" s="15" t="s">
        <v>57</v>
      </c>
      <c r="C181" s="14">
        <v>5</v>
      </c>
    </row>
    <row r="182" spans="2:3" x14ac:dyDescent="0.45">
      <c r="B182" s="15" t="s">
        <v>56</v>
      </c>
      <c r="C182" s="14">
        <v>4</v>
      </c>
    </row>
    <row r="183" spans="2:3" x14ac:dyDescent="0.45">
      <c r="B183" s="15" t="s">
        <v>55</v>
      </c>
      <c r="C183" s="14">
        <v>3</v>
      </c>
    </row>
    <row r="184" spans="2:3" x14ac:dyDescent="0.45">
      <c r="B184" s="15" t="s">
        <v>54</v>
      </c>
      <c r="C184" s="14">
        <v>3</v>
      </c>
    </row>
    <row r="185" spans="2:3" x14ac:dyDescent="0.45">
      <c r="B185" s="15" t="s">
        <v>53</v>
      </c>
      <c r="C185" s="14">
        <v>1</v>
      </c>
    </row>
    <row r="186" spans="2:3" x14ac:dyDescent="0.45">
      <c r="B186" s="15" t="s">
        <v>52</v>
      </c>
      <c r="C186" s="14">
        <v>5</v>
      </c>
    </row>
    <row r="187" spans="2:3" x14ac:dyDescent="0.45">
      <c r="B187" s="15" t="s">
        <v>51</v>
      </c>
      <c r="C187" s="14">
        <v>1</v>
      </c>
    </row>
    <row r="188" spans="2:3" x14ac:dyDescent="0.45">
      <c r="B188" s="15" t="s">
        <v>50</v>
      </c>
      <c r="C188" s="14">
        <v>4</v>
      </c>
    </row>
    <row r="189" spans="2:3" x14ac:dyDescent="0.45">
      <c r="B189" s="15" t="s">
        <v>49</v>
      </c>
      <c r="C189" s="14">
        <v>1</v>
      </c>
    </row>
    <row r="190" spans="2:3" x14ac:dyDescent="0.45">
      <c r="B190" s="15" t="s">
        <v>48</v>
      </c>
      <c r="C190" s="14">
        <v>4</v>
      </c>
    </row>
    <row r="191" spans="2:3" x14ac:dyDescent="0.45">
      <c r="B191" s="15" t="s">
        <v>47</v>
      </c>
      <c r="C191" s="14">
        <v>3</v>
      </c>
    </row>
    <row r="192" spans="2:3" x14ac:dyDescent="0.45">
      <c r="B192" s="15" t="s">
        <v>46</v>
      </c>
      <c r="C192" s="14">
        <v>3</v>
      </c>
    </row>
    <row r="193" spans="2:3" x14ac:dyDescent="0.45">
      <c r="B193" s="15" t="s">
        <v>45</v>
      </c>
      <c r="C193" s="14">
        <v>4</v>
      </c>
    </row>
    <row r="194" spans="2:3" x14ac:dyDescent="0.45">
      <c r="B194" s="15" t="s">
        <v>44</v>
      </c>
      <c r="C194" s="14">
        <v>4</v>
      </c>
    </row>
    <row r="195" spans="2:3" x14ac:dyDescent="0.45">
      <c r="B195" s="15" t="s">
        <v>43</v>
      </c>
      <c r="C195" s="14">
        <v>3</v>
      </c>
    </row>
    <row r="196" spans="2:3" x14ac:dyDescent="0.45">
      <c r="B196" s="15" t="s">
        <v>42</v>
      </c>
      <c r="C196" s="14">
        <v>2</v>
      </c>
    </row>
    <row r="197" spans="2:3" x14ac:dyDescent="0.45">
      <c r="B197" s="15" t="s">
        <v>41</v>
      </c>
      <c r="C197" s="14">
        <v>4</v>
      </c>
    </row>
    <row r="198" spans="2:3" x14ac:dyDescent="0.45">
      <c r="B198" s="15" t="s">
        <v>40</v>
      </c>
      <c r="C198" s="14">
        <v>3</v>
      </c>
    </row>
    <row r="199" spans="2:3" x14ac:dyDescent="0.45">
      <c r="B199" s="15" t="s">
        <v>39</v>
      </c>
      <c r="C199" s="14">
        <v>2</v>
      </c>
    </row>
    <row r="200" spans="2:3" x14ac:dyDescent="0.45">
      <c r="B200" s="15" t="s">
        <v>38</v>
      </c>
      <c r="C200" s="14">
        <v>2</v>
      </c>
    </row>
    <row r="201" spans="2:3" x14ac:dyDescent="0.45">
      <c r="B201" s="15" t="s">
        <v>37</v>
      </c>
      <c r="C201" s="14">
        <v>2</v>
      </c>
    </row>
    <row r="202" spans="2:3" x14ac:dyDescent="0.45">
      <c r="B202" s="15" t="s">
        <v>36</v>
      </c>
      <c r="C202" s="14">
        <v>4</v>
      </c>
    </row>
    <row r="203" spans="2:3" x14ac:dyDescent="0.45">
      <c r="B203" s="15" t="s">
        <v>35</v>
      </c>
      <c r="C203" s="14">
        <v>2</v>
      </c>
    </row>
    <row r="204" spans="2:3" x14ac:dyDescent="0.45">
      <c r="B204" s="15" t="s">
        <v>34</v>
      </c>
      <c r="C204" s="14">
        <v>2</v>
      </c>
    </row>
    <row r="205" spans="2:3" x14ac:dyDescent="0.45">
      <c r="B205" s="15" t="s">
        <v>33</v>
      </c>
      <c r="C205" s="14">
        <v>2</v>
      </c>
    </row>
    <row r="206" spans="2:3" x14ac:dyDescent="0.45">
      <c r="B206" s="15" t="s">
        <v>32</v>
      </c>
      <c r="C206" s="14">
        <v>4</v>
      </c>
    </row>
    <row r="207" spans="2:3" x14ac:dyDescent="0.45">
      <c r="B207" s="15" t="s">
        <v>31</v>
      </c>
      <c r="C207" s="14">
        <v>4</v>
      </c>
    </row>
    <row r="208" spans="2:3" x14ac:dyDescent="0.45">
      <c r="B208" s="15" t="s">
        <v>30</v>
      </c>
      <c r="C208" s="14">
        <v>2</v>
      </c>
    </row>
    <row r="209" spans="2:3" x14ac:dyDescent="0.45">
      <c r="B209" s="15" t="s">
        <v>29</v>
      </c>
      <c r="C209" s="14">
        <v>3</v>
      </c>
    </row>
    <row r="210" spans="2:3" x14ac:dyDescent="0.45">
      <c r="B210" s="15" t="s">
        <v>28</v>
      </c>
      <c r="C210" s="14">
        <v>2</v>
      </c>
    </row>
    <row r="211" spans="2:3" x14ac:dyDescent="0.45">
      <c r="B211" s="15" t="s">
        <v>27</v>
      </c>
      <c r="C211" s="14">
        <v>3</v>
      </c>
    </row>
    <row r="212" spans="2:3" x14ac:dyDescent="0.45">
      <c r="B212" s="15" t="s">
        <v>26</v>
      </c>
      <c r="C212" s="14">
        <v>4</v>
      </c>
    </row>
    <row r="213" spans="2:3" x14ac:dyDescent="0.45">
      <c r="B213" s="15" t="s">
        <v>25</v>
      </c>
      <c r="C213" s="14">
        <v>4</v>
      </c>
    </row>
    <row r="214" spans="2:3" x14ac:dyDescent="0.45">
      <c r="B214" s="15" t="s">
        <v>24</v>
      </c>
      <c r="C214" s="14">
        <v>2</v>
      </c>
    </row>
    <row r="215" spans="2:3" x14ac:dyDescent="0.45">
      <c r="B215" s="15" t="s">
        <v>23</v>
      </c>
      <c r="C215" s="14">
        <v>3</v>
      </c>
    </row>
    <row r="216" spans="2:3" x14ac:dyDescent="0.45">
      <c r="B216" s="15" t="s">
        <v>22</v>
      </c>
      <c r="C216" s="14">
        <v>3</v>
      </c>
    </row>
    <row r="217" spans="2:3" x14ac:dyDescent="0.45">
      <c r="B217" s="15" t="s">
        <v>21</v>
      </c>
      <c r="C217" s="14">
        <v>1</v>
      </c>
    </row>
    <row r="218" spans="2:3" x14ac:dyDescent="0.45">
      <c r="B218" s="15" t="s">
        <v>20</v>
      </c>
      <c r="C218" s="14">
        <v>2</v>
      </c>
    </row>
    <row r="219" spans="2:3" x14ac:dyDescent="0.45">
      <c r="B219" s="15" t="s">
        <v>19</v>
      </c>
      <c r="C219" s="14">
        <v>3</v>
      </c>
    </row>
    <row r="220" spans="2:3" x14ac:dyDescent="0.45">
      <c r="B220" s="15" t="s">
        <v>18</v>
      </c>
      <c r="C220" s="14">
        <v>4</v>
      </c>
    </row>
    <row r="221" spans="2:3" x14ac:dyDescent="0.45">
      <c r="B221" s="15" t="s">
        <v>17</v>
      </c>
      <c r="C221" s="14">
        <v>5</v>
      </c>
    </row>
  </sheetData>
  <sheetProtection sheet="1" objects="1" scenarios="1" selectLockedCells="1" selectUnlockedCells="1"/>
  <pageMargins left="0.7" right="0.7" top="0.75" bottom="0.75" header="0.3" footer="0.3"/>
  <pageSetup paperSize="9"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K11"/>
  <sheetViews>
    <sheetView workbookViewId="0">
      <selection activeCell="K3" sqref="K3"/>
    </sheetView>
  </sheetViews>
  <sheetFormatPr defaultRowHeight="14.25" x14ac:dyDescent="0.45"/>
  <cols>
    <col min="2" max="2" width="5.28515625" bestFit="1" customWidth="1"/>
    <col min="3" max="3" width="15.140625" bestFit="1" customWidth="1"/>
    <col min="4" max="4" width="5.28515625" bestFit="1" customWidth="1"/>
    <col min="5" max="5" width="17.7109375" bestFit="1" customWidth="1"/>
    <col min="6" max="6" width="15" bestFit="1" customWidth="1"/>
    <col min="11" max="11" width="12.5703125" bestFit="1" customWidth="1"/>
  </cols>
  <sheetData>
    <row r="1" spans="1:11" x14ac:dyDescent="0.45">
      <c r="B1" s="64" t="s">
        <v>5</v>
      </c>
      <c r="C1" s="64"/>
      <c r="D1" s="65" t="s">
        <v>11</v>
      </c>
      <c r="E1" s="65"/>
      <c r="F1" s="4" t="s">
        <v>237</v>
      </c>
      <c r="G1" s="4"/>
      <c r="H1" s="64" t="s">
        <v>238</v>
      </c>
      <c r="I1" s="64"/>
      <c r="J1" s="65" t="s">
        <v>289</v>
      </c>
      <c r="K1" s="65"/>
    </row>
    <row r="2" spans="1:11" x14ac:dyDescent="0.45">
      <c r="A2" s="3" t="s">
        <v>3</v>
      </c>
      <c r="B2" s="4" t="s">
        <v>9</v>
      </c>
      <c r="C2" s="4" t="s">
        <v>10</v>
      </c>
      <c r="D2" s="3" t="s">
        <v>9</v>
      </c>
      <c r="E2" s="3" t="s">
        <v>10</v>
      </c>
      <c r="F2" s="4" t="s">
        <v>239</v>
      </c>
      <c r="G2" s="4" t="s">
        <v>240</v>
      </c>
      <c r="H2" s="4" t="s">
        <v>241</v>
      </c>
      <c r="I2" s="4" t="s">
        <v>242</v>
      </c>
      <c r="J2" s="3" t="s">
        <v>9</v>
      </c>
      <c r="K2" s="3" t="s">
        <v>10</v>
      </c>
    </row>
    <row r="3" spans="1:11" x14ac:dyDescent="0.45">
      <c r="A3" s="3" t="s">
        <v>4</v>
      </c>
      <c r="B3" s="4">
        <v>0</v>
      </c>
      <c r="C3" s="4" t="s">
        <v>6</v>
      </c>
      <c r="D3" s="3">
        <v>1</v>
      </c>
      <c r="E3" s="3" t="s">
        <v>12</v>
      </c>
      <c r="F3" s="18">
        <v>18537</v>
      </c>
      <c r="G3" s="4">
        <v>2016</v>
      </c>
      <c r="H3" s="4">
        <v>65</v>
      </c>
      <c r="I3" s="4">
        <v>6</v>
      </c>
      <c r="J3" s="3">
        <v>0</v>
      </c>
      <c r="K3" s="3" t="s">
        <v>290</v>
      </c>
    </row>
    <row r="4" spans="1:11" x14ac:dyDescent="0.45">
      <c r="A4" s="3" t="s">
        <v>1</v>
      </c>
      <c r="B4" s="4">
        <v>1</v>
      </c>
      <c r="C4" s="4" t="s">
        <v>7</v>
      </c>
      <c r="D4" s="3">
        <v>2</v>
      </c>
      <c r="E4" s="3" t="s">
        <v>13</v>
      </c>
      <c r="F4" s="18">
        <v>18810</v>
      </c>
      <c r="G4" s="4">
        <v>2017</v>
      </c>
      <c r="H4" s="4">
        <v>65</v>
      </c>
      <c r="I4" s="4">
        <v>9</v>
      </c>
      <c r="J4" s="3">
        <v>1</v>
      </c>
      <c r="K4" s="3" t="s">
        <v>291</v>
      </c>
    </row>
    <row r="5" spans="1:11" x14ac:dyDescent="0.45">
      <c r="B5" s="4">
        <v>2</v>
      </c>
      <c r="C5" s="4" t="s">
        <v>8</v>
      </c>
      <c r="D5" s="3">
        <v>3</v>
      </c>
      <c r="E5" s="3" t="s">
        <v>14</v>
      </c>
      <c r="F5" s="18">
        <v>19085</v>
      </c>
      <c r="G5" s="4">
        <v>2018</v>
      </c>
      <c r="H5" s="4">
        <v>66</v>
      </c>
      <c r="I5" s="4">
        <v>0</v>
      </c>
      <c r="J5" s="3">
        <v>2</v>
      </c>
      <c r="K5" s="3" t="s">
        <v>292</v>
      </c>
    </row>
    <row r="6" spans="1:11" x14ac:dyDescent="0.45">
      <c r="B6" s="4">
        <v>3</v>
      </c>
      <c r="C6" s="4" t="s">
        <v>266</v>
      </c>
      <c r="D6" s="3">
        <v>4</v>
      </c>
      <c r="E6" s="3" t="s">
        <v>15</v>
      </c>
      <c r="F6" s="18">
        <v>19360</v>
      </c>
      <c r="G6" s="4">
        <v>2019</v>
      </c>
      <c r="H6" s="4">
        <v>66</v>
      </c>
      <c r="I6" s="4">
        <v>4</v>
      </c>
    </row>
    <row r="7" spans="1:11" x14ac:dyDescent="0.45">
      <c r="D7" s="3">
        <v>5</v>
      </c>
      <c r="E7" s="3" t="s">
        <v>16</v>
      </c>
      <c r="F7" s="18">
        <v>19603</v>
      </c>
      <c r="G7" s="4">
        <v>2020</v>
      </c>
      <c r="H7" s="4">
        <v>66</v>
      </c>
      <c r="I7" s="4">
        <v>4</v>
      </c>
    </row>
    <row r="8" spans="1:11" x14ac:dyDescent="0.45">
      <c r="F8" s="18">
        <v>19968</v>
      </c>
      <c r="G8" s="4">
        <v>2021</v>
      </c>
      <c r="H8" s="4">
        <v>66</v>
      </c>
      <c r="I8" s="4">
        <v>4</v>
      </c>
    </row>
    <row r="9" spans="1:11" x14ac:dyDescent="0.45">
      <c r="F9" s="18">
        <v>20333</v>
      </c>
      <c r="G9" s="4">
        <v>2022</v>
      </c>
      <c r="H9" s="4">
        <v>66</v>
      </c>
      <c r="I9" s="4">
        <v>7</v>
      </c>
    </row>
    <row r="10" spans="1:11" x14ac:dyDescent="0.45">
      <c r="F10" s="18">
        <v>20607</v>
      </c>
      <c r="G10" s="4">
        <v>2023</v>
      </c>
      <c r="H10" s="4">
        <v>66</v>
      </c>
      <c r="I10" s="4">
        <v>10</v>
      </c>
    </row>
    <row r="11" spans="1:11" x14ac:dyDescent="0.45">
      <c r="F11" s="18">
        <v>20880</v>
      </c>
      <c r="G11" s="4">
        <v>2024</v>
      </c>
      <c r="H11" s="4">
        <v>67</v>
      </c>
      <c r="I11" s="4">
        <v>0</v>
      </c>
    </row>
  </sheetData>
  <mergeCells count="4">
    <mergeCell ref="B1:C1"/>
    <mergeCell ref="D1:E1"/>
    <mergeCell ref="H1:I1"/>
    <mergeCell ref="J1:K1"/>
  </mergeCell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B5:O595"/>
  <sheetViews>
    <sheetView showGridLines="0" showRowColHeaders="0" workbookViewId="0">
      <selection activeCell="D29" sqref="D29"/>
    </sheetView>
  </sheetViews>
  <sheetFormatPr defaultColWidth="9.140625" defaultRowHeight="14.25" x14ac:dyDescent="0.45"/>
  <cols>
    <col min="1" max="1" width="9.140625" style="32"/>
    <col min="2" max="2" width="111" style="32" customWidth="1"/>
    <col min="3" max="3" width="13.28515625" style="32" bestFit="1" customWidth="1"/>
    <col min="4" max="5" width="27.85546875" style="32" customWidth="1"/>
    <col min="6" max="16384" width="9.140625" style="32"/>
  </cols>
  <sheetData>
    <row r="5" spans="2:15" x14ac:dyDescent="0.45">
      <c r="B5" s="44" t="s">
        <v>274</v>
      </c>
      <c r="C5" s="38"/>
      <c r="D5" s="39"/>
      <c r="E5" s="38"/>
      <c r="F5" s="40"/>
      <c r="G5" s="41"/>
      <c r="H5" s="38"/>
      <c r="I5" s="38"/>
      <c r="J5" s="42"/>
      <c r="K5" s="42"/>
      <c r="L5" s="43"/>
      <c r="M5" s="43"/>
      <c r="N5" s="43"/>
      <c r="O5" s="43"/>
    </row>
    <row r="6" spans="2:15" ht="39.4" x14ac:dyDescent="0.45">
      <c r="B6" s="45" t="s">
        <v>275</v>
      </c>
      <c r="C6" s="38"/>
      <c r="D6" s="39"/>
      <c r="E6" s="38"/>
      <c r="F6" s="40"/>
      <c r="G6" s="41"/>
      <c r="H6" s="38"/>
      <c r="I6" s="38"/>
      <c r="J6" s="42"/>
      <c r="K6" s="42"/>
      <c r="L6" s="43"/>
      <c r="M6" s="43"/>
      <c r="N6" s="43"/>
      <c r="O6" s="43"/>
    </row>
    <row r="7" spans="2:15" x14ac:dyDescent="0.45">
      <c r="B7" s="45"/>
      <c r="C7" s="38"/>
      <c r="D7" s="39"/>
      <c r="E7" s="38"/>
      <c r="F7" s="40"/>
      <c r="G7" s="41"/>
      <c r="H7" s="38"/>
      <c r="I7" s="38"/>
      <c r="J7" s="42"/>
      <c r="K7" s="42"/>
      <c r="L7" s="43"/>
      <c r="M7" s="43"/>
      <c r="N7" s="43"/>
      <c r="O7" s="43"/>
    </row>
    <row r="8" spans="2:15" x14ac:dyDescent="0.45">
      <c r="B8" s="46" t="s">
        <v>276</v>
      </c>
      <c r="C8" s="38"/>
      <c r="D8" s="39"/>
      <c r="E8" s="38"/>
      <c r="F8" s="40"/>
      <c r="G8" s="41"/>
      <c r="H8" s="38"/>
      <c r="I8" s="38"/>
      <c r="J8" s="42"/>
      <c r="K8" s="42"/>
      <c r="L8" s="43"/>
      <c r="M8" s="43"/>
      <c r="N8" s="43"/>
      <c r="O8" s="43"/>
    </row>
    <row r="9" spans="2:15" x14ac:dyDescent="0.45">
      <c r="B9" s="46" t="s">
        <v>267</v>
      </c>
      <c r="C9" s="38"/>
      <c r="D9" s="39"/>
      <c r="E9" s="38"/>
      <c r="F9" s="40"/>
      <c r="G9" s="41"/>
      <c r="H9" s="38"/>
      <c r="I9" s="38"/>
      <c r="J9" s="42"/>
      <c r="K9" s="42"/>
      <c r="L9" s="43"/>
      <c r="M9" s="43"/>
      <c r="N9" s="43"/>
      <c r="O9" s="43"/>
    </row>
    <row r="10" spans="2:15" x14ac:dyDescent="0.45">
      <c r="B10" s="46" t="s">
        <v>268</v>
      </c>
      <c r="C10" s="38"/>
      <c r="D10" s="39"/>
      <c r="E10" s="38"/>
      <c r="F10" s="40"/>
      <c r="G10" s="41"/>
      <c r="H10" s="38"/>
      <c r="I10" s="38"/>
      <c r="J10" s="42"/>
      <c r="K10" s="42"/>
      <c r="L10" s="43"/>
      <c r="M10" s="43"/>
      <c r="N10" s="43"/>
      <c r="O10" s="43"/>
    </row>
    <row r="11" spans="2:15" x14ac:dyDescent="0.45">
      <c r="B11" s="46" t="s">
        <v>269</v>
      </c>
      <c r="C11" s="38"/>
      <c r="D11" s="39"/>
      <c r="E11" s="38"/>
      <c r="F11" s="40"/>
      <c r="G11" s="41"/>
      <c r="H11" s="38"/>
      <c r="I11" s="38"/>
      <c r="J11" s="42"/>
      <c r="K11" s="42"/>
      <c r="L11" s="43"/>
      <c r="M11" s="43"/>
      <c r="N11" s="43"/>
      <c r="O11" s="43"/>
    </row>
    <row r="12" spans="2:15" x14ac:dyDescent="0.45">
      <c r="B12" s="46" t="s">
        <v>277</v>
      </c>
      <c r="C12" s="38"/>
      <c r="D12" s="39"/>
      <c r="E12" s="38"/>
      <c r="F12" s="40"/>
      <c r="G12" s="41"/>
      <c r="H12" s="38"/>
      <c r="I12" s="38"/>
      <c r="J12" s="42"/>
      <c r="K12" s="42"/>
      <c r="L12" s="43"/>
      <c r="M12" s="43"/>
      <c r="N12" s="43"/>
      <c r="O12" s="43"/>
    </row>
    <row r="13" spans="2:15" x14ac:dyDescent="0.45">
      <c r="B13" s="46" t="s">
        <v>270</v>
      </c>
      <c r="C13" s="38"/>
      <c r="D13" s="39"/>
      <c r="E13" s="38"/>
      <c r="F13" s="40"/>
      <c r="G13" s="41"/>
      <c r="H13" s="38"/>
      <c r="I13" s="38"/>
      <c r="J13" s="42"/>
      <c r="K13" s="42"/>
      <c r="L13" s="43"/>
      <c r="M13" s="43"/>
      <c r="N13" s="43"/>
      <c r="O13" s="43"/>
    </row>
    <row r="14" spans="2:15" x14ac:dyDescent="0.45">
      <c r="B14" s="46" t="s">
        <v>271</v>
      </c>
      <c r="C14" s="38"/>
      <c r="D14" s="39"/>
      <c r="E14" s="38"/>
      <c r="F14" s="40"/>
      <c r="G14" s="41"/>
      <c r="H14" s="38"/>
      <c r="I14" s="38"/>
      <c r="J14" s="42"/>
      <c r="K14" s="42"/>
      <c r="L14" s="43"/>
      <c r="M14" s="43"/>
      <c r="N14" s="43"/>
      <c r="O14" s="43"/>
    </row>
    <row r="15" spans="2:15" x14ac:dyDescent="0.45">
      <c r="B15" s="47"/>
      <c r="C15" s="38"/>
      <c r="D15" s="39"/>
      <c r="E15" s="38"/>
      <c r="F15" s="40"/>
      <c r="G15" s="41"/>
      <c r="H15" s="38"/>
      <c r="I15" s="38"/>
      <c r="J15" s="42"/>
      <c r="K15" s="42"/>
      <c r="L15" s="43"/>
      <c r="M15" s="43"/>
      <c r="N15" s="43"/>
      <c r="O15" s="43"/>
    </row>
    <row r="16" spans="2:15" ht="26.25" x14ac:dyDescent="0.45">
      <c r="B16" s="46" t="s">
        <v>272</v>
      </c>
      <c r="C16" s="38"/>
      <c r="D16" s="39"/>
      <c r="E16" s="38"/>
      <c r="F16" s="40"/>
      <c r="G16" s="41"/>
      <c r="H16" s="38"/>
      <c r="I16" s="38"/>
      <c r="J16" s="42"/>
      <c r="K16" s="42"/>
      <c r="L16" s="43"/>
      <c r="M16" s="43"/>
      <c r="N16" s="43"/>
      <c r="O16" s="43"/>
    </row>
    <row r="17" spans="2:15" x14ac:dyDescent="0.45">
      <c r="B17" s="46" t="s">
        <v>278</v>
      </c>
      <c r="C17" s="38"/>
      <c r="D17" s="39"/>
      <c r="E17" s="38"/>
      <c r="F17" s="40"/>
      <c r="G17" s="41"/>
      <c r="H17" s="38"/>
      <c r="I17" s="38"/>
      <c r="J17" s="42"/>
      <c r="K17" s="42"/>
      <c r="L17" s="43"/>
      <c r="M17" s="43"/>
      <c r="N17" s="43"/>
      <c r="O17" s="43"/>
    </row>
    <row r="18" spans="2:15" x14ac:dyDescent="0.45">
      <c r="B18" s="46" t="s">
        <v>279</v>
      </c>
      <c r="C18" s="38"/>
      <c r="D18" s="39"/>
      <c r="E18" s="38"/>
      <c r="F18" s="40"/>
      <c r="G18" s="41"/>
      <c r="H18" s="38"/>
      <c r="I18" s="38"/>
      <c r="J18" s="42"/>
      <c r="K18" s="42"/>
      <c r="L18" s="43"/>
      <c r="M18" s="43"/>
      <c r="N18" s="43"/>
      <c r="O18" s="43"/>
    </row>
    <row r="19" spans="2:15" x14ac:dyDescent="0.45">
      <c r="B19" s="46" t="s">
        <v>280</v>
      </c>
      <c r="C19" s="38"/>
      <c r="D19" s="39"/>
      <c r="E19" s="38"/>
      <c r="F19" s="40"/>
      <c r="G19" s="41"/>
      <c r="H19" s="38"/>
      <c r="I19" s="38"/>
      <c r="J19" s="42"/>
      <c r="K19" s="42"/>
      <c r="L19" s="43"/>
      <c r="M19" s="43"/>
      <c r="N19" s="43"/>
      <c r="O19" s="43"/>
    </row>
    <row r="20" spans="2:15" x14ac:dyDescent="0.45">
      <c r="B20" s="46" t="s">
        <v>281</v>
      </c>
      <c r="C20" s="38"/>
      <c r="D20" s="39"/>
      <c r="E20" s="38"/>
      <c r="F20" s="40"/>
      <c r="G20" s="41"/>
      <c r="H20" s="38"/>
      <c r="I20" s="38"/>
      <c r="J20" s="42"/>
      <c r="K20" s="42"/>
      <c r="L20" s="43"/>
      <c r="M20" s="43"/>
      <c r="N20" s="43"/>
      <c r="O20" s="43"/>
    </row>
    <row r="21" spans="2:15" x14ac:dyDescent="0.45">
      <c r="B21" s="47"/>
      <c r="C21" s="38"/>
      <c r="D21" s="39"/>
      <c r="E21" s="38"/>
      <c r="F21" s="40"/>
      <c r="G21" s="41"/>
      <c r="H21" s="38"/>
      <c r="I21" s="38"/>
      <c r="J21" s="42"/>
      <c r="K21" s="42"/>
      <c r="L21" s="43"/>
      <c r="M21" s="43"/>
      <c r="N21" s="43"/>
      <c r="O21" s="43"/>
    </row>
    <row r="22" spans="2:15" ht="26.25" x14ac:dyDescent="0.45">
      <c r="B22" s="46" t="s">
        <v>273</v>
      </c>
      <c r="C22" s="38"/>
      <c r="D22" s="39"/>
      <c r="E22" s="38"/>
      <c r="F22" s="40"/>
      <c r="G22" s="41"/>
      <c r="H22" s="38"/>
      <c r="I22" s="38"/>
      <c r="J22" s="42"/>
      <c r="K22" s="42"/>
      <c r="L22" s="43"/>
      <c r="M22" s="43"/>
      <c r="N22" s="43"/>
      <c r="O22" s="43"/>
    </row>
    <row r="23" spans="2:15" x14ac:dyDescent="0.45">
      <c r="B23" s="48"/>
      <c r="C23" s="33"/>
      <c r="D23" s="36"/>
      <c r="E23" s="33"/>
      <c r="F23" s="34"/>
      <c r="G23" s="35"/>
      <c r="H23" s="33"/>
      <c r="I23" s="33"/>
      <c r="J23" s="37"/>
      <c r="K23" s="37"/>
    </row>
    <row r="24" spans="2:15" x14ac:dyDescent="0.45">
      <c r="B24" s="48"/>
      <c r="C24" s="33"/>
      <c r="D24" s="36"/>
      <c r="E24" s="33"/>
      <c r="F24" s="34"/>
      <c r="G24" s="35"/>
      <c r="H24" s="33"/>
      <c r="I24" s="33"/>
      <c r="J24" s="37"/>
      <c r="K24" s="37"/>
    </row>
    <row r="25" spans="2:15" x14ac:dyDescent="0.45">
      <c r="B25" s="33"/>
      <c r="C25" s="33"/>
      <c r="D25" s="36"/>
      <c r="E25" s="33"/>
      <c r="F25" s="34"/>
      <c r="G25" s="35"/>
      <c r="H25" s="33"/>
      <c r="I25" s="33"/>
      <c r="J25" s="37"/>
      <c r="K25" s="37"/>
    </row>
    <row r="26" spans="2:15" x14ac:dyDescent="0.45">
      <c r="B26" s="33"/>
      <c r="C26" s="33"/>
      <c r="D26" s="36"/>
      <c r="E26" s="33"/>
      <c r="F26" s="34"/>
      <c r="G26" s="35"/>
      <c r="H26" s="33"/>
      <c r="I26" s="33"/>
      <c r="J26" s="37"/>
      <c r="K26" s="37"/>
    </row>
    <row r="27" spans="2:15" x14ac:dyDescent="0.45">
      <c r="B27" s="33"/>
      <c r="C27" s="33"/>
      <c r="D27" s="36"/>
      <c r="E27" s="33"/>
      <c r="F27" s="34"/>
      <c r="G27" s="35"/>
      <c r="H27" s="33"/>
      <c r="I27" s="33"/>
      <c r="J27" s="37"/>
      <c r="K27" s="37"/>
    </row>
    <row r="28" spans="2:15" x14ac:dyDescent="0.45">
      <c r="B28" s="33"/>
      <c r="C28" s="33"/>
      <c r="D28" s="36"/>
      <c r="E28" s="33"/>
      <c r="F28" s="34"/>
      <c r="G28" s="35"/>
      <c r="H28" s="33"/>
      <c r="I28" s="33"/>
      <c r="J28" s="37"/>
      <c r="K28" s="37"/>
    </row>
    <row r="29" spans="2:15" x14ac:dyDescent="0.45">
      <c r="B29" s="33"/>
      <c r="C29" s="33"/>
      <c r="D29" s="36"/>
      <c r="E29" s="33"/>
      <c r="F29" s="34"/>
      <c r="G29" s="35"/>
      <c r="H29" s="33"/>
      <c r="I29" s="33"/>
      <c r="J29" s="37"/>
      <c r="K29" s="37"/>
    </row>
    <row r="30" spans="2:15" x14ac:dyDescent="0.45">
      <c r="B30" s="33"/>
      <c r="C30" s="33"/>
      <c r="D30" s="36"/>
      <c r="E30" s="33"/>
      <c r="F30" s="34"/>
      <c r="G30" s="35"/>
      <c r="H30" s="33"/>
      <c r="I30" s="33"/>
      <c r="J30" s="37"/>
      <c r="K30" s="37"/>
    </row>
    <row r="31" spans="2:15" x14ac:dyDescent="0.45">
      <c r="D31" s="36"/>
      <c r="E31" s="33"/>
      <c r="F31" s="34"/>
      <c r="G31" s="35"/>
      <c r="H31" s="33"/>
      <c r="I31" s="33"/>
      <c r="J31" s="37"/>
      <c r="K31" s="37"/>
    </row>
    <row r="32" spans="2:15" x14ac:dyDescent="0.45">
      <c r="D32" s="36"/>
      <c r="E32" s="33"/>
      <c r="F32" s="34"/>
      <c r="G32" s="35"/>
      <c r="H32" s="33"/>
      <c r="I32" s="33"/>
      <c r="J32" s="37"/>
      <c r="K32" s="37"/>
    </row>
    <row r="33" spans="4:11" x14ac:dyDescent="0.45">
      <c r="D33" s="36"/>
      <c r="E33" s="33"/>
      <c r="F33" s="34"/>
      <c r="G33" s="35"/>
      <c r="H33" s="33"/>
      <c r="I33" s="33"/>
      <c r="J33" s="37"/>
      <c r="K33" s="37"/>
    </row>
    <row r="34" spans="4:11" x14ac:dyDescent="0.45">
      <c r="D34" s="36"/>
      <c r="E34" s="33"/>
      <c r="F34" s="34"/>
      <c r="G34" s="35"/>
      <c r="H34" s="33"/>
      <c r="I34" s="33"/>
      <c r="J34" s="37"/>
      <c r="K34" s="37"/>
    </row>
    <row r="35" spans="4:11" x14ac:dyDescent="0.45">
      <c r="D35" s="36"/>
      <c r="E35" s="33"/>
      <c r="F35" s="34"/>
      <c r="G35" s="35"/>
      <c r="H35" s="33"/>
      <c r="I35" s="33"/>
      <c r="J35" s="37"/>
      <c r="K35" s="37"/>
    </row>
    <row r="36" spans="4:11" x14ac:dyDescent="0.45">
      <c r="D36" s="36"/>
      <c r="E36" s="33"/>
      <c r="F36" s="34"/>
      <c r="G36" s="35"/>
      <c r="H36" s="33"/>
      <c r="I36" s="33"/>
      <c r="J36" s="37"/>
      <c r="K36" s="37"/>
    </row>
    <row r="37" spans="4:11" x14ac:dyDescent="0.45">
      <c r="D37" s="36"/>
      <c r="E37" s="33"/>
      <c r="F37" s="34"/>
      <c r="G37" s="35"/>
      <c r="H37" s="33"/>
      <c r="I37" s="33"/>
      <c r="J37" s="37"/>
      <c r="K37" s="37"/>
    </row>
    <row r="38" spans="4:11" x14ac:dyDescent="0.45">
      <c r="D38" s="36"/>
      <c r="E38" s="33"/>
      <c r="F38" s="34"/>
      <c r="G38" s="35"/>
      <c r="H38" s="33"/>
      <c r="I38" s="33"/>
      <c r="J38" s="37"/>
      <c r="K38" s="37"/>
    </row>
    <row r="39" spans="4:11" x14ac:dyDescent="0.45">
      <c r="D39" s="36"/>
      <c r="E39" s="33"/>
      <c r="F39" s="34"/>
      <c r="G39" s="35"/>
      <c r="H39" s="33"/>
      <c r="I39" s="33"/>
      <c r="J39" s="37"/>
      <c r="K39" s="37"/>
    </row>
    <row r="40" spans="4:11" x14ac:dyDescent="0.45">
      <c r="D40" s="36"/>
      <c r="E40" s="33"/>
      <c r="F40" s="34"/>
      <c r="G40" s="35"/>
      <c r="H40" s="33"/>
      <c r="I40" s="33"/>
      <c r="J40" s="37"/>
      <c r="K40" s="37"/>
    </row>
    <row r="41" spans="4:11" x14ac:dyDescent="0.45">
      <c r="D41" s="36"/>
      <c r="E41" s="33"/>
      <c r="F41" s="34"/>
      <c r="G41" s="35"/>
      <c r="H41" s="33"/>
      <c r="I41" s="33"/>
      <c r="J41" s="37"/>
      <c r="K41" s="37"/>
    </row>
    <row r="42" spans="4:11" x14ac:dyDescent="0.45">
      <c r="D42" s="36"/>
      <c r="E42" s="33"/>
      <c r="F42" s="34"/>
      <c r="G42" s="35"/>
      <c r="H42" s="33"/>
      <c r="I42" s="33"/>
      <c r="J42" s="37"/>
      <c r="K42" s="37"/>
    </row>
    <row r="43" spans="4:11" x14ac:dyDescent="0.45">
      <c r="D43" s="36"/>
      <c r="E43" s="33"/>
      <c r="F43" s="34"/>
      <c r="G43" s="35"/>
      <c r="H43" s="33"/>
      <c r="I43" s="33"/>
      <c r="J43" s="37"/>
      <c r="K43" s="37"/>
    </row>
    <row r="44" spans="4:11" x14ac:dyDescent="0.45">
      <c r="D44" s="36"/>
      <c r="E44" s="33"/>
      <c r="F44" s="34"/>
      <c r="G44" s="35"/>
      <c r="H44" s="33"/>
      <c r="I44" s="33"/>
      <c r="J44" s="37"/>
      <c r="K44" s="37"/>
    </row>
    <row r="45" spans="4:11" x14ac:dyDescent="0.45">
      <c r="D45" s="36"/>
      <c r="E45" s="33"/>
      <c r="F45" s="34"/>
      <c r="G45" s="35"/>
      <c r="H45" s="33"/>
      <c r="I45" s="33"/>
      <c r="J45" s="37"/>
      <c r="K45" s="37"/>
    </row>
    <row r="46" spans="4:11" x14ac:dyDescent="0.45">
      <c r="D46" s="36"/>
      <c r="E46" s="33"/>
      <c r="F46" s="34"/>
      <c r="G46" s="35"/>
      <c r="H46" s="33"/>
      <c r="I46" s="33"/>
      <c r="J46" s="37"/>
      <c r="K46" s="37"/>
    </row>
    <row r="47" spans="4:11" x14ac:dyDescent="0.45">
      <c r="D47" s="36"/>
      <c r="E47" s="33"/>
      <c r="F47" s="34"/>
      <c r="G47" s="35"/>
      <c r="H47" s="33"/>
      <c r="I47" s="33"/>
      <c r="J47" s="37"/>
      <c r="K47" s="37"/>
    </row>
    <row r="48" spans="4:11" x14ac:dyDescent="0.45">
      <c r="D48" s="36"/>
      <c r="E48" s="33"/>
      <c r="F48" s="34"/>
      <c r="G48" s="35"/>
      <c r="H48" s="33"/>
      <c r="I48" s="33"/>
      <c r="J48" s="37"/>
      <c r="K48" s="37"/>
    </row>
    <row r="49" spans="4:11" x14ac:dyDescent="0.45">
      <c r="D49" s="36"/>
      <c r="E49" s="33"/>
      <c r="F49" s="34"/>
      <c r="G49" s="35"/>
      <c r="H49" s="33"/>
      <c r="I49" s="33"/>
      <c r="J49" s="37"/>
      <c r="K49" s="37"/>
    </row>
    <row r="50" spans="4:11" x14ac:dyDescent="0.45">
      <c r="D50" s="36"/>
      <c r="E50" s="33"/>
      <c r="F50" s="34"/>
      <c r="G50" s="35"/>
      <c r="H50" s="33"/>
      <c r="I50" s="33"/>
      <c r="J50" s="37"/>
      <c r="K50" s="37"/>
    </row>
    <row r="51" spans="4:11" x14ac:dyDescent="0.45">
      <c r="D51" s="36"/>
      <c r="E51" s="33"/>
      <c r="F51" s="34"/>
      <c r="G51" s="35"/>
      <c r="H51" s="33"/>
      <c r="I51" s="33"/>
      <c r="J51" s="37"/>
      <c r="K51" s="37"/>
    </row>
    <row r="52" spans="4:11" x14ac:dyDescent="0.45">
      <c r="D52" s="36"/>
      <c r="E52" s="33"/>
      <c r="F52" s="34"/>
      <c r="G52" s="35"/>
      <c r="H52" s="33"/>
      <c r="I52" s="33"/>
      <c r="J52" s="37"/>
      <c r="K52" s="37"/>
    </row>
    <row r="53" spans="4:11" x14ac:dyDescent="0.45">
      <c r="D53" s="36"/>
      <c r="E53" s="33"/>
      <c r="F53" s="34"/>
      <c r="G53" s="35"/>
      <c r="H53" s="33"/>
      <c r="I53" s="33"/>
      <c r="J53" s="37"/>
      <c r="K53" s="37"/>
    </row>
    <row r="54" spans="4:11" x14ac:dyDescent="0.45">
      <c r="D54" s="36"/>
      <c r="E54" s="33"/>
      <c r="F54" s="34"/>
      <c r="G54" s="35"/>
      <c r="H54" s="33"/>
      <c r="I54" s="33"/>
      <c r="J54" s="37"/>
      <c r="K54" s="37"/>
    </row>
    <row r="55" spans="4:11" x14ac:dyDescent="0.45">
      <c r="D55" s="36"/>
      <c r="E55" s="33"/>
      <c r="F55" s="34"/>
      <c r="G55" s="35"/>
      <c r="H55" s="33"/>
      <c r="I55" s="33"/>
      <c r="J55" s="37"/>
      <c r="K55" s="37"/>
    </row>
    <row r="56" spans="4:11" x14ac:dyDescent="0.45">
      <c r="D56" s="36"/>
      <c r="E56" s="33"/>
      <c r="F56" s="34"/>
      <c r="G56" s="35"/>
      <c r="H56" s="33"/>
      <c r="I56" s="33"/>
      <c r="J56" s="37"/>
      <c r="K56" s="37"/>
    </row>
    <row r="57" spans="4:11" x14ac:dyDescent="0.45">
      <c r="D57" s="36"/>
      <c r="E57" s="33"/>
      <c r="F57" s="34"/>
      <c r="G57" s="35"/>
      <c r="H57" s="33"/>
      <c r="I57" s="33"/>
      <c r="J57" s="37"/>
      <c r="K57" s="37"/>
    </row>
    <row r="58" spans="4:11" x14ac:dyDescent="0.45">
      <c r="D58" s="36"/>
      <c r="E58" s="33"/>
      <c r="F58" s="34"/>
      <c r="G58" s="35"/>
      <c r="H58" s="33"/>
      <c r="I58" s="33"/>
      <c r="J58" s="37"/>
      <c r="K58" s="37"/>
    </row>
    <row r="59" spans="4:11" x14ac:dyDescent="0.45">
      <c r="D59" s="36"/>
      <c r="E59" s="33"/>
      <c r="F59" s="34"/>
      <c r="G59" s="35"/>
      <c r="H59" s="33"/>
      <c r="I59" s="33"/>
      <c r="J59" s="37"/>
      <c r="K59" s="37"/>
    </row>
    <row r="60" spans="4:11" x14ac:dyDescent="0.45">
      <c r="D60" s="36"/>
      <c r="E60" s="33"/>
      <c r="F60" s="34"/>
      <c r="G60" s="35"/>
      <c r="H60" s="33"/>
      <c r="I60" s="33"/>
      <c r="J60" s="37"/>
      <c r="K60" s="37"/>
    </row>
    <row r="61" spans="4:11" x14ac:dyDescent="0.45">
      <c r="D61" s="36"/>
      <c r="E61" s="33"/>
      <c r="F61" s="34"/>
      <c r="G61" s="35"/>
      <c r="H61" s="33"/>
      <c r="I61" s="33"/>
      <c r="J61" s="37"/>
      <c r="K61" s="37"/>
    </row>
    <row r="62" spans="4:11" x14ac:dyDescent="0.45">
      <c r="D62" s="36"/>
      <c r="E62" s="33"/>
      <c r="F62" s="34"/>
      <c r="G62" s="35"/>
      <c r="H62" s="33"/>
      <c r="I62" s="33"/>
      <c r="J62" s="37"/>
      <c r="K62" s="37"/>
    </row>
    <row r="63" spans="4:11" x14ac:dyDescent="0.45">
      <c r="D63" s="36"/>
      <c r="E63" s="33"/>
      <c r="F63" s="34"/>
      <c r="G63" s="35"/>
      <c r="H63" s="33"/>
      <c r="I63" s="33"/>
      <c r="J63" s="37"/>
      <c r="K63" s="37"/>
    </row>
    <row r="64" spans="4:11" x14ac:dyDescent="0.45">
      <c r="D64" s="36"/>
      <c r="E64" s="33"/>
      <c r="F64" s="34"/>
      <c r="G64" s="35"/>
      <c r="H64" s="33"/>
      <c r="I64" s="33"/>
      <c r="J64" s="37"/>
      <c r="K64" s="37"/>
    </row>
    <row r="65" spans="4:11" x14ac:dyDescent="0.45">
      <c r="D65" s="36"/>
      <c r="E65" s="33"/>
      <c r="F65" s="34"/>
      <c r="G65" s="35"/>
      <c r="H65" s="33"/>
      <c r="I65" s="33"/>
      <c r="J65" s="37"/>
      <c r="K65" s="37"/>
    </row>
    <row r="66" spans="4:11" x14ac:dyDescent="0.45">
      <c r="D66" s="36"/>
      <c r="E66" s="33"/>
      <c r="F66" s="34"/>
      <c r="G66" s="35"/>
      <c r="H66" s="33"/>
      <c r="I66" s="33"/>
      <c r="J66" s="37"/>
      <c r="K66" s="37"/>
    </row>
    <row r="67" spans="4:11" x14ac:dyDescent="0.45">
      <c r="D67" s="36"/>
      <c r="E67" s="33"/>
      <c r="F67" s="34"/>
      <c r="G67" s="35"/>
      <c r="H67" s="33"/>
      <c r="I67" s="33"/>
      <c r="J67" s="37"/>
      <c r="K67" s="37"/>
    </row>
    <row r="68" spans="4:11" x14ac:dyDescent="0.45">
      <c r="D68" s="36"/>
      <c r="E68" s="33"/>
      <c r="F68" s="34"/>
      <c r="G68" s="35"/>
      <c r="H68" s="33"/>
      <c r="I68" s="33"/>
      <c r="J68" s="37"/>
      <c r="K68" s="37"/>
    </row>
    <row r="69" spans="4:11" x14ac:dyDescent="0.45">
      <c r="D69" s="36"/>
      <c r="E69" s="33"/>
      <c r="F69" s="34"/>
      <c r="G69" s="35"/>
      <c r="H69" s="33"/>
      <c r="I69" s="33"/>
      <c r="J69" s="37"/>
      <c r="K69" s="37"/>
    </row>
    <row r="70" spans="4:11" x14ac:dyDescent="0.45">
      <c r="D70" s="36"/>
      <c r="E70" s="33"/>
      <c r="F70" s="34"/>
      <c r="G70" s="35"/>
      <c r="H70" s="33"/>
      <c r="I70" s="33"/>
      <c r="J70" s="37"/>
      <c r="K70" s="37"/>
    </row>
    <row r="71" spans="4:11" x14ac:dyDescent="0.45">
      <c r="D71" s="36"/>
      <c r="E71" s="33"/>
      <c r="F71" s="34"/>
      <c r="G71" s="35"/>
      <c r="H71" s="33"/>
      <c r="I71" s="33"/>
      <c r="J71" s="37"/>
      <c r="K71" s="37"/>
    </row>
    <row r="72" spans="4:11" x14ac:dyDescent="0.45">
      <c r="D72" s="36"/>
      <c r="E72" s="33"/>
      <c r="F72" s="34"/>
      <c r="G72" s="35"/>
      <c r="H72" s="33"/>
      <c r="I72" s="33"/>
      <c r="J72" s="37"/>
      <c r="K72" s="37"/>
    </row>
    <row r="73" spans="4:11" x14ac:dyDescent="0.45">
      <c r="D73" s="36"/>
      <c r="E73" s="33"/>
      <c r="F73" s="34"/>
      <c r="G73" s="35"/>
      <c r="H73" s="33"/>
      <c r="I73" s="33"/>
      <c r="J73" s="37"/>
      <c r="K73" s="37"/>
    </row>
    <row r="74" spans="4:11" x14ac:dyDescent="0.45">
      <c r="D74" s="36"/>
      <c r="E74" s="33"/>
      <c r="F74" s="34"/>
      <c r="G74" s="35"/>
      <c r="H74" s="33"/>
      <c r="I74" s="33"/>
      <c r="J74" s="37"/>
      <c r="K74" s="37"/>
    </row>
    <row r="75" spans="4:11" x14ac:dyDescent="0.45">
      <c r="D75" s="36"/>
      <c r="E75" s="33"/>
      <c r="F75" s="34"/>
      <c r="G75" s="35"/>
      <c r="H75" s="33"/>
      <c r="I75" s="33"/>
      <c r="J75" s="37"/>
      <c r="K75" s="37"/>
    </row>
    <row r="76" spans="4:11" x14ac:dyDescent="0.45">
      <c r="D76" s="36"/>
      <c r="E76" s="33"/>
      <c r="F76" s="34"/>
      <c r="G76" s="35"/>
      <c r="H76" s="33"/>
      <c r="I76" s="33"/>
      <c r="J76" s="37"/>
      <c r="K76" s="37"/>
    </row>
    <row r="77" spans="4:11" x14ac:dyDescent="0.45">
      <c r="D77" s="36"/>
      <c r="E77" s="33"/>
      <c r="F77" s="34"/>
      <c r="G77" s="35"/>
      <c r="H77" s="33"/>
      <c r="I77" s="33"/>
      <c r="J77" s="37"/>
      <c r="K77" s="37"/>
    </row>
    <row r="78" spans="4:11" x14ac:dyDescent="0.45">
      <c r="D78" s="36"/>
      <c r="E78" s="33"/>
      <c r="F78" s="34"/>
      <c r="G78" s="35"/>
      <c r="H78" s="33"/>
      <c r="I78" s="33"/>
      <c r="J78" s="37"/>
      <c r="K78" s="37"/>
    </row>
    <row r="79" spans="4:11" x14ac:dyDescent="0.45">
      <c r="D79" s="36"/>
      <c r="E79" s="33"/>
      <c r="F79" s="34"/>
      <c r="G79" s="35"/>
      <c r="H79" s="33"/>
      <c r="I79" s="33"/>
      <c r="J79" s="37"/>
      <c r="K79" s="37"/>
    </row>
    <row r="80" spans="4:11" x14ac:dyDescent="0.45">
      <c r="D80" s="36"/>
      <c r="E80" s="33"/>
      <c r="F80" s="34"/>
      <c r="G80" s="35"/>
      <c r="H80" s="33"/>
      <c r="I80" s="33"/>
      <c r="J80" s="37"/>
      <c r="K80" s="37"/>
    </row>
    <row r="81" spans="4:11" x14ac:dyDescent="0.45">
      <c r="D81" s="36"/>
      <c r="E81" s="33"/>
      <c r="F81" s="34"/>
      <c r="G81" s="35"/>
      <c r="H81" s="33"/>
      <c r="I81" s="33"/>
      <c r="J81" s="37"/>
      <c r="K81" s="37"/>
    </row>
    <row r="82" spans="4:11" x14ac:dyDescent="0.45">
      <c r="D82" s="36"/>
      <c r="E82" s="33"/>
      <c r="F82" s="34"/>
      <c r="G82" s="35"/>
      <c r="H82" s="33"/>
      <c r="I82" s="33"/>
      <c r="J82" s="37"/>
      <c r="K82" s="37"/>
    </row>
    <row r="83" spans="4:11" x14ac:dyDescent="0.45">
      <c r="D83" s="36"/>
      <c r="E83" s="33"/>
      <c r="F83" s="34"/>
      <c r="G83" s="35"/>
      <c r="H83" s="33"/>
      <c r="I83" s="33"/>
      <c r="J83" s="37"/>
      <c r="K83" s="37"/>
    </row>
    <row r="84" spans="4:11" x14ac:dyDescent="0.45">
      <c r="D84" s="36"/>
      <c r="E84" s="33"/>
      <c r="F84" s="34"/>
      <c r="G84" s="35"/>
      <c r="H84" s="33"/>
      <c r="I84" s="33"/>
      <c r="J84" s="37"/>
      <c r="K84" s="37"/>
    </row>
    <row r="85" spans="4:11" x14ac:dyDescent="0.45">
      <c r="D85" s="36"/>
      <c r="E85" s="33"/>
      <c r="F85" s="34"/>
      <c r="G85" s="35"/>
      <c r="H85" s="33"/>
      <c r="I85" s="33"/>
      <c r="J85" s="37"/>
      <c r="K85" s="37"/>
    </row>
    <row r="86" spans="4:11" x14ac:dyDescent="0.45">
      <c r="D86" s="36"/>
      <c r="E86" s="33"/>
      <c r="F86" s="34"/>
      <c r="G86" s="35"/>
      <c r="H86" s="33"/>
      <c r="I86" s="33"/>
      <c r="J86" s="37"/>
      <c r="K86" s="37"/>
    </row>
    <row r="87" spans="4:11" x14ac:dyDescent="0.45">
      <c r="D87" s="36"/>
      <c r="E87" s="33"/>
      <c r="F87" s="34"/>
      <c r="G87" s="35"/>
      <c r="H87" s="33"/>
      <c r="I87" s="33"/>
      <c r="J87" s="37"/>
      <c r="K87" s="37"/>
    </row>
    <row r="88" spans="4:11" x14ac:dyDescent="0.45">
      <c r="D88" s="36"/>
      <c r="E88" s="33"/>
      <c r="F88" s="34"/>
      <c r="G88" s="35"/>
      <c r="H88" s="33"/>
      <c r="I88" s="33"/>
      <c r="J88" s="37"/>
      <c r="K88" s="37"/>
    </row>
    <row r="89" spans="4:11" x14ac:dyDescent="0.45">
      <c r="D89" s="36"/>
      <c r="E89" s="33"/>
      <c r="F89" s="34"/>
      <c r="G89" s="35"/>
      <c r="H89" s="33"/>
      <c r="I89" s="33"/>
      <c r="J89" s="37"/>
      <c r="K89" s="37"/>
    </row>
    <row r="90" spans="4:11" x14ac:dyDescent="0.45">
      <c r="D90" s="36"/>
      <c r="E90" s="33"/>
      <c r="F90" s="34"/>
      <c r="G90" s="35"/>
      <c r="H90" s="33"/>
      <c r="I90" s="33"/>
      <c r="J90" s="37"/>
      <c r="K90" s="37"/>
    </row>
    <row r="91" spans="4:11" x14ac:dyDescent="0.45">
      <c r="D91" s="36"/>
      <c r="E91" s="33"/>
      <c r="F91" s="34"/>
      <c r="G91" s="35"/>
      <c r="H91" s="33"/>
      <c r="I91" s="33"/>
      <c r="J91" s="37"/>
      <c r="K91" s="37"/>
    </row>
    <row r="92" spans="4:11" x14ac:dyDescent="0.45">
      <c r="D92" s="36"/>
      <c r="E92" s="33"/>
      <c r="F92" s="34"/>
      <c r="G92" s="35"/>
      <c r="H92" s="33"/>
      <c r="I92" s="33"/>
      <c r="J92" s="37"/>
      <c r="K92" s="37"/>
    </row>
    <row r="93" spans="4:11" x14ac:dyDescent="0.45">
      <c r="D93" s="36"/>
      <c r="E93" s="33"/>
      <c r="F93" s="34"/>
      <c r="G93" s="35"/>
      <c r="H93" s="33"/>
      <c r="I93" s="33"/>
      <c r="J93" s="37"/>
      <c r="K93" s="37"/>
    </row>
    <row r="94" spans="4:11" x14ac:dyDescent="0.45">
      <c r="D94" s="36"/>
      <c r="E94" s="33"/>
      <c r="F94" s="34"/>
      <c r="G94" s="35"/>
      <c r="H94" s="33"/>
      <c r="I94" s="33"/>
      <c r="J94" s="37"/>
      <c r="K94" s="37"/>
    </row>
    <row r="95" spans="4:11" x14ac:dyDescent="0.45">
      <c r="D95" s="36"/>
      <c r="E95" s="33"/>
      <c r="F95" s="34"/>
      <c r="G95" s="35"/>
      <c r="H95" s="33"/>
      <c r="I95" s="33"/>
      <c r="J95" s="37"/>
      <c r="K95" s="37"/>
    </row>
    <row r="96" spans="4:11" x14ac:dyDescent="0.45">
      <c r="D96" s="36"/>
      <c r="E96" s="33"/>
      <c r="F96" s="34"/>
      <c r="G96" s="35"/>
      <c r="H96" s="33"/>
      <c r="I96" s="33"/>
      <c r="J96" s="37"/>
      <c r="K96" s="37"/>
    </row>
    <row r="97" spans="4:11" x14ac:dyDescent="0.45">
      <c r="D97" s="36"/>
      <c r="E97" s="33"/>
      <c r="F97" s="34"/>
      <c r="G97" s="35"/>
      <c r="H97" s="33"/>
      <c r="I97" s="33"/>
      <c r="J97" s="37"/>
      <c r="K97" s="37"/>
    </row>
    <row r="98" spans="4:11" x14ac:dyDescent="0.45">
      <c r="D98" s="36"/>
      <c r="E98" s="33"/>
      <c r="F98" s="34"/>
      <c r="G98" s="35"/>
      <c r="H98" s="33"/>
      <c r="I98" s="33"/>
      <c r="J98" s="37"/>
      <c r="K98" s="37"/>
    </row>
    <row r="99" spans="4:11" x14ac:dyDescent="0.45">
      <c r="D99" s="36"/>
      <c r="E99" s="33"/>
      <c r="F99" s="34"/>
      <c r="G99" s="35"/>
      <c r="H99" s="33"/>
      <c r="I99" s="33"/>
      <c r="J99" s="37"/>
      <c r="K99" s="37"/>
    </row>
    <row r="100" spans="4:11" x14ac:dyDescent="0.45">
      <c r="D100" s="36"/>
      <c r="E100" s="33"/>
      <c r="F100" s="34"/>
      <c r="G100" s="35"/>
      <c r="H100" s="33"/>
      <c r="I100" s="33"/>
      <c r="J100" s="37"/>
      <c r="K100" s="37"/>
    </row>
    <row r="101" spans="4:11" x14ac:dyDescent="0.45">
      <c r="D101" s="36"/>
      <c r="E101" s="33"/>
      <c r="F101" s="34"/>
      <c r="G101" s="35"/>
      <c r="H101" s="33"/>
      <c r="I101" s="33"/>
      <c r="J101" s="37"/>
      <c r="K101" s="37"/>
    </row>
    <row r="102" spans="4:11" x14ac:dyDescent="0.45">
      <c r="D102" s="36"/>
      <c r="E102" s="33"/>
      <c r="F102" s="34"/>
      <c r="G102" s="35"/>
      <c r="H102" s="33"/>
      <c r="I102" s="33"/>
      <c r="J102" s="37"/>
      <c r="K102" s="37"/>
    </row>
    <row r="103" spans="4:11" x14ac:dyDescent="0.45">
      <c r="D103" s="36"/>
      <c r="E103" s="33"/>
      <c r="F103" s="34"/>
      <c r="G103" s="35"/>
      <c r="H103" s="33"/>
      <c r="I103" s="33"/>
      <c r="J103" s="37"/>
      <c r="K103" s="37"/>
    </row>
    <row r="104" spans="4:11" x14ac:dyDescent="0.45">
      <c r="D104" s="36"/>
      <c r="E104" s="33"/>
      <c r="F104" s="34"/>
      <c r="G104" s="35"/>
      <c r="H104" s="33"/>
      <c r="I104" s="33"/>
      <c r="J104" s="37"/>
      <c r="K104" s="37"/>
    </row>
    <row r="105" spans="4:11" x14ac:dyDescent="0.45">
      <c r="D105" s="36"/>
      <c r="E105" s="33"/>
      <c r="F105" s="34"/>
      <c r="G105" s="35"/>
      <c r="H105" s="33"/>
      <c r="I105" s="33"/>
      <c r="J105" s="37"/>
      <c r="K105" s="37"/>
    </row>
    <row r="106" spans="4:11" x14ac:dyDescent="0.45">
      <c r="D106" s="36"/>
      <c r="E106" s="33"/>
      <c r="F106" s="34"/>
      <c r="G106" s="35"/>
      <c r="H106" s="33"/>
      <c r="I106" s="33"/>
      <c r="J106" s="37"/>
      <c r="K106" s="37"/>
    </row>
    <row r="107" spans="4:11" x14ac:dyDescent="0.45">
      <c r="D107" s="36"/>
      <c r="E107" s="33"/>
      <c r="F107" s="34"/>
      <c r="G107" s="35"/>
      <c r="H107" s="33"/>
      <c r="I107" s="33"/>
      <c r="J107" s="37"/>
      <c r="K107" s="37"/>
    </row>
    <row r="108" spans="4:11" x14ac:dyDescent="0.45">
      <c r="D108" s="36"/>
      <c r="E108" s="33"/>
      <c r="F108" s="34"/>
      <c r="G108" s="35"/>
      <c r="H108" s="33"/>
      <c r="I108" s="33"/>
      <c r="J108" s="37"/>
      <c r="K108" s="37"/>
    </row>
    <row r="109" spans="4:11" x14ac:dyDescent="0.45">
      <c r="D109" s="36"/>
      <c r="E109" s="33"/>
      <c r="F109" s="34"/>
      <c r="G109" s="35"/>
      <c r="H109" s="33"/>
      <c r="I109" s="33"/>
      <c r="J109" s="37"/>
      <c r="K109" s="37"/>
    </row>
    <row r="110" spans="4:11" x14ac:dyDescent="0.45">
      <c r="D110" s="36"/>
      <c r="E110" s="33"/>
      <c r="F110" s="34"/>
      <c r="G110" s="35"/>
      <c r="H110" s="33"/>
      <c r="I110" s="33"/>
      <c r="J110" s="37"/>
      <c r="K110" s="37"/>
    </row>
    <row r="111" spans="4:11" x14ac:dyDescent="0.45">
      <c r="D111" s="36"/>
      <c r="E111" s="33"/>
      <c r="F111" s="34"/>
      <c r="G111" s="35"/>
      <c r="H111" s="33"/>
      <c r="I111" s="33"/>
      <c r="J111" s="37"/>
      <c r="K111" s="37"/>
    </row>
    <row r="112" spans="4:11" x14ac:dyDescent="0.45">
      <c r="D112" s="36"/>
      <c r="E112" s="33"/>
      <c r="F112" s="34"/>
      <c r="G112" s="35"/>
      <c r="H112" s="33"/>
      <c r="I112" s="33"/>
      <c r="J112" s="37"/>
      <c r="K112" s="37"/>
    </row>
    <row r="113" spans="4:11" x14ac:dyDescent="0.45">
      <c r="D113" s="36"/>
      <c r="E113" s="33"/>
      <c r="F113" s="34"/>
      <c r="G113" s="35"/>
      <c r="H113" s="33"/>
      <c r="I113" s="33"/>
      <c r="J113" s="37"/>
      <c r="K113" s="37"/>
    </row>
    <row r="114" spans="4:11" x14ac:dyDescent="0.45">
      <c r="D114" s="36"/>
      <c r="E114" s="33"/>
      <c r="F114" s="34"/>
      <c r="G114" s="35"/>
      <c r="H114" s="33"/>
      <c r="I114" s="33"/>
      <c r="J114" s="37"/>
      <c r="K114" s="37"/>
    </row>
    <row r="115" spans="4:11" x14ac:dyDescent="0.45">
      <c r="D115" s="36"/>
      <c r="E115" s="33"/>
      <c r="F115" s="34"/>
      <c r="G115" s="35"/>
      <c r="H115" s="33"/>
      <c r="I115" s="33"/>
      <c r="J115" s="37"/>
      <c r="K115" s="37"/>
    </row>
    <row r="116" spans="4:11" x14ac:dyDescent="0.45">
      <c r="D116" s="36"/>
      <c r="E116" s="33"/>
      <c r="F116" s="34"/>
      <c r="G116" s="35"/>
      <c r="H116" s="33"/>
      <c r="I116" s="33"/>
      <c r="J116" s="37"/>
      <c r="K116" s="37"/>
    </row>
    <row r="117" spans="4:11" x14ac:dyDescent="0.45">
      <c r="D117" s="36"/>
      <c r="E117" s="33"/>
      <c r="F117" s="34"/>
      <c r="G117" s="35"/>
      <c r="H117" s="33"/>
      <c r="I117" s="33"/>
      <c r="J117" s="37"/>
      <c r="K117" s="37"/>
    </row>
    <row r="118" spans="4:11" x14ac:dyDescent="0.45">
      <c r="D118" s="36"/>
      <c r="E118" s="33"/>
      <c r="F118" s="34"/>
      <c r="G118" s="35"/>
      <c r="H118" s="33"/>
      <c r="I118" s="33"/>
      <c r="J118" s="37"/>
      <c r="K118" s="37"/>
    </row>
    <row r="119" spans="4:11" x14ac:dyDescent="0.45">
      <c r="D119" s="36"/>
      <c r="E119" s="33"/>
      <c r="F119" s="34"/>
      <c r="G119" s="35"/>
      <c r="H119" s="33"/>
      <c r="I119" s="33"/>
      <c r="J119" s="37"/>
      <c r="K119" s="37"/>
    </row>
    <row r="120" spans="4:11" x14ac:dyDescent="0.45">
      <c r="D120" s="36"/>
      <c r="E120" s="33"/>
      <c r="F120" s="34"/>
      <c r="G120" s="35"/>
      <c r="H120" s="33"/>
      <c r="I120" s="33"/>
      <c r="J120" s="37"/>
      <c r="K120" s="37"/>
    </row>
    <row r="121" spans="4:11" x14ac:dyDescent="0.45">
      <c r="D121" s="36"/>
      <c r="E121" s="33"/>
      <c r="F121" s="34"/>
      <c r="G121" s="35"/>
      <c r="H121" s="33"/>
      <c r="I121" s="33"/>
      <c r="J121" s="37"/>
      <c r="K121" s="37"/>
    </row>
    <row r="122" spans="4:11" x14ac:dyDescent="0.45">
      <c r="D122" s="36"/>
      <c r="E122" s="33"/>
      <c r="F122" s="34"/>
      <c r="G122" s="35"/>
      <c r="H122" s="33"/>
      <c r="I122" s="33"/>
      <c r="J122" s="37"/>
      <c r="K122" s="37"/>
    </row>
    <row r="123" spans="4:11" x14ac:dyDescent="0.45">
      <c r="D123" s="36"/>
      <c r="E123" s="33"/>
      <c r="F123" s="34"/>
      <c r="G123" s="35"/>
      <c r="H123" s="33"/>
      <c r="I123" s="33"/>
      <c r="J123" s="37"/>
      <c r="K123" s="37"/>
    </row>
    <row r="124" spans="4:11" x14ac:dyDescent="0.45">
      <c r="D124" s="36"/>
      <c r="E124" s="33"/>
      <c r="F124" s="34"/>
      <c r="G124" s="35"/>
      <c r="H124" s="33"/>
      <c r="I124" s="33"/>
      <c r="J124" s="37"/>
      <c r="K124" s="37"/>
    </row>
    <row r="125" spans="4:11" x14ac:dyDescent="0.45">
      <c r="D125" s="36"/>
      <c r="E125" s="33"/>
      <c r="F125" s="34"/>
      <c r="G125" s="35"/>
      <c r="H125" s="33"/>
      <c r="I125" s="33"/>
      <c r="J125" s="37"/>
      <c r="K125" s="37"/>
    </row>
    <row r="126" spans="4:11" x14ac:dyDescent="0.45">
      <c r="D126" s="36"/>
      <c r="E126" s="33"/>
      <c r="F126" s="34"/>
      <c r="G126" s="35"/>
      <c r="H126" s="33"/>
      <c r="I126" s="33"/>
      <c r="J126" s="37"/>
      <c r="K126" s="37"/>
    </row>
    <row r="127" spans="4:11" x14ac:dyDescent="0.45">
      <c r="D127" s="36"/>
      <c r="E127" s="33"/>
      <c r="F127" s="34"/>
      <c r="G127" s="35"/>
      <c r="H127" s="33"/>
      <c r="I127" s="33"/>
      <c r="J127" s="37"/>
      <c r="K127" s="37"/>
    </row>
    <row r="128" spans="4:11" x14ac:dyDescent="0.45">
      <c r="D128" s="36"/>
      <c r="E128" s="33"/>
      <c r="F128" s="34"/>
      <c r="G128" s="35"/>
      <c r="H128" s="33"/>
      <c r="I128" s="33"/>
      <c r="J128" s="37"/>
      <c r="K128" s="37"/>
    </row>
    <row r="129" spans="4:11" x14ac:dyDescent="0.45">
      <c r="D129" s="36"/>
      <c r="E129" s="33"/>
      <c r="F129" s="34"/>
      <c r="G129" s="35"/>
      <c r="H129" s="33"/>
      <c r="I129" s="33"/>
      <c r="J129" s="37"/>
      <c r="K129" s="37"/>
    </row>
    <row r="130" spans="4:11" x14ac:dyDescent="0.45">
      <c r="D130" s="36"/>
      <c r="E130" s="33"/>
      <c r="F130" s="34"/>
      <c r="G130" s="35"/>
      <c r="H130" s="33"/>
      <c r="I130" s="33"/>
      <c r="J130" s="37"/>
      <c r="K130" s="37"/>
    </row>
    <row r="131" spans="4:11" x14ac:dyDescent="0.45">
      <c r="D131" s="36"/>
      <c r="E131" s="33"/>
      <c r="F131" s="34"/>
      <c r="G131" s="35"/>
      <c r="H131" s="33"/>
      <c r="I131" s="33"/>
      <c r="J131" s="37"/>
      <c r="K131" s="37"/>
    </row>
    <row r="132" spans="4:11" x14ac:dyDescent="0.45">
      <c r="D132" s="36"/>
      <c r="E132" s="33"/>
      <c r="F132" s="34"/>
      <c r="G132" s="35"/>
      <c r="H132" s="33"/>
      <c r="I132" s="33"/>
      <c r="J132" s="37"/>
      <c r="K132" s="37"/>
    </row>
    <row r="133" spans="4:11" x14ac:dyDescent="0.45">
      <c r="D133" s="36"/>
      <c r="E133" s="33"/>
      <c r="F133" s="34"/>
      <c r="G133" s="35"/>
      <c r="H133" s="33"/>
      <c r="I133" s="33"/>
      <c r="J133" s="37"/>
      <c r="K133" s="37"/>
    </row>
    <row r="134" spans="4:11" x14ac:dyDescent="0.45">
      <c r="D134" s="36"/>
      <c r="E134" s="33"/>
      <c r="F134" s="34"/>
      <c r="G134" s="35"/>
      <c r="H134" s="33"/>
      <c r="I134" s="33"/>
      <c r="J134" s="37"/>
      <c r="K134" s="37"/>
    </row>
    <row r="135" spans="4:11" x14ac:dyDescent="0.45">
      <c r="D135" s="36"/>
      <c r="E135" s="33"/>
      <c r="F135" s="34"/>
      <c r="G135" s="35"/>
      <c r="H135" s="33"/>
      <c r="I135" s="33"/>
      <c r="J135" s="37"/>
      <c r="K135" s="37"/>
    </row>
    <row r="136" spans="4:11" x14ac:dyDescent="0.45">
      <c r="D136" s="36"/>
      <c r="E136" s="33"/>
      <c r="F136" s="34"/>
      <c r="G136" s="35"/>
      <c r="H136" s="33"/>
      <c r="I136" s="33"/>
      <c r="J136" s="37"/>
      <c r="K136" s="37"/>
    </row>
    <row r="137" spans="4:11" x14ac:dyDescent="0.45">
      <c r="D137" s="36"/>
      <c r="E137" s="33"/>
      <c r="F137" s="34"/>
      <c r="G137" s="35"/>
      <c r="H137" s="33"/>
      <c r="I137" s="33"/>
      <c r="J137" s="37"/>
      <c r="K137" s="37"/>
    </row>
    <row r="138" spans="4:11" x14ac:dyDescent="0.45">
      <c r="D138" s="36"/>
      <c r="E138" s="33"/>
      <c r="F138" s="34"/>
      <c r="G138" s="35"/>
      <c r="H138" s="33"/>
      <c r="I138" s="33"/>
      <c r="J138" s="37"/>
      <c r="K138" s="37"/>
    </row>
    <row r="139" spans="4:11" x14ac:dyDescent="0.45">
      <c r="D139" s="36"/>
      <c r="E139" s="33"/>
      <c r="F139" s="34"/>
      <c r="G139" s="35"/>
      <c r="H139" s="33"/>
      <c r="I139" s="33"/>
      <c r="J139" s="37"/>
      <c r="K139" s="37"/>
    </row>
    <row r="140" spans="4:11" x14ac:dyDescent="0.45">
      <c r="D140" s="36"/>
      <c r="E140" s="33"/>
      <c r="F140" s="34"/>
      <c r="G140" s="35"/>
      <c r="H140" s="33"/>
      <c r="I140" s="33"/>
      <c r="J140" s="37"/>
      <c r="K140" s="37"/>
    </row>
    <row r="141" spans="4:11" x14ac:dyDescent="0.45">
      <c r="D141" s="36"/>
      <c r="E141" s="33"/>
      <c r="F141" s="34"/>
      <c r="G141" s="35"/>
      <c r="H141" s="33"/>
      <c r="I141" s="33"/>
      <c r="J141" s="37"/>
      <c r="K141" s="37"/>
    </row>
    <row r="142" spans="4:11" x14ac:dyDescent="0.45">
      <c r="D142" s="36"/>
      <c r="E142" s="33"/>
      <c r="F142" s="34"/>
      <c r="G142" s="35"/>
      <c r="H142" s="33"/>
      <c r="I142" s="33"/>
      <c r="J142" s="37"/>
      <c r="K142" s="37"/>
    </row>
    <row r="143" spans="4:11" x14ac:dyDescent="0.45">
      <c r="D143" s="36"/>
      <c r="E143" s="33"/>
      <c r="F143" s="34"/>
      <c r="G143" s="35"/>
      <c r="H143" s="33"/>
      <c r="I143" s="33"/>
      <c r="J143" s="37"/>
      <c r="K143" s="37"/>
    </row>
    <row r="144" spans="4:11" x14ac:dyDescent="0.45">
      <c r="D144" s="36"/>
      <c r="E144" s="33"/>
      <c r="F144" s="34"/>
      <c r="G144" s="35"/>
      <c r="H144" s="33"/>
      <c r="I144" s="33"/>
      <c r="J144" s="37"/>
      <c r="K144" s="37"/>
    </row>
    <row r="145" spans="4:11" x14ac:dyDescent="0.45">
      <c r="D145" s="36"/>
      <c r="E145" s="33"/>
      <c r="F145" s="34"/>
      <c r="G145" s="35"/>
      <c r="H145" s="33"/>
      <c r="I145" s="33"/>
      <c r="J145" s="37"/>
      <c r="K145" s="37"/>
    </row>
    <row r="146" spans="4:11" x14ac:dyDescent="0.45">
      <c r="D146" s="36"/>
      <c r="E146" s="33"/>
      <c r="F146" s="34"/>
      <c r="G146" s="35"/>
      <c r="H146" s="33"/>
      <c r="I146" s="33"/>
      <c r="J146" s="37"/>
      <c r="K146" s="37"/>
    </row>
    <row r="147" spans="4:11" x14ac:dyDescent="0.45">
      <c r="D147" s="36"/>
      <c r="E147" s="33"/>
      <c r="F147" s="34"/>
      <c r="G147" s="35"/>
      <c r="H147" s="33"/>
      <c r="I147" s="33"/>
      <c r="J147" s="37"/>
      <c r="K147" s="37"/>
    </row>
    <row r="148" spans="4:11" x14ac:dyDescent="0.45">
      <c r="D148" s="36"/>
      <c r="E148" s="33"/>
      <c r="F148" s="34"/>
      <c r="G148" s="35"/>
      <c r="H148" s="33"/>
      <c r="I148" s="33"/>
      <c r="J148" s="37"/>
      <c r="K148" s="37"/>
    </row>
    <row r="149" spans="4:11" x14ac:dyDescent="0.45">
      <c r="D149" s="36"/>
      <c r="E149" s="33"/>
      <c r="F149" s="34"/>
      <c r="G149" s="35"/>
      <c r="H149" s="33"/>
      <c r="I149" s="33"/>
      <c r="J149" s="37"/>
      <c r="K149" s="37"/>
    </row>
    <row r="150" spans="4:11" x14ac:dyDescent="0.45">
      <c r="D150" s="36"/>
      <c r="E150" s="33"/>
      <c r="F150" s="34"/>
      <c r="G150" s="35"/>
      <c r="H150" s="33"/>
      <c r="I150" s="33"/>
      <c r="J150" s="37"/>
      <c r="K150" s="37"/>
    </row>
    <row r="151" spans="4:11" x14ac:dyDescent="0.45">
      <c r="D151" s="36"/>
      <c r="E151" s="33"/>
      <c r="F151" s="34"/>
      <c r="G151" s="35"/>
      <c r="H151" s="33"/>
      <c r="I151" s="33"/>
      <c r="J151" s="37"/>
      <c r="K151" s="37"/>
    </row>
    <row r="152" spans="4:11" x14ac:dyDescent="0.45">
      <c r="D152" s="36"/>
      <c r="E152" s="33"/>
      <c r="F152" s="34"/>
      <c r="G152" s="35"/>
      <c r="H152" s="33"/>
      <c r="I152" s="33"/>
      <c r="J152" s="37"/>
      <c r="K152" s="37"/>
    </row>
    <row r="153" spans="4:11" x14ac:dyDescent="0.45">
      <c r="D153" s="36"/>
      <c r="E153" s="33"/>
      <c r="F153" s="34"/>
      <c r="G153" s="35"/>
      <c r="H153" s="33"/>
      <c r="I153" s="33"/>
      <c r="J153" s="37"/>
      <c r="K153" s="37"/>
    </row>
    <row r="154" spans="4:11" x14ac:dyDescent="0.45">
      <c r="D154" s="36"/>
      <c r="E154" s="33"/>
      <c r="F154" s="34"/>
      <c r="G154" s="35"/>
      <c r="H154" s="33"/>
      <c r="I154" s="33"/>
      <c r="J154" s="37"/>
      <c r="K154" s="37"/>
    </row>
    <row r="155" spans="4:11" x14ac:dyDescent="0.45">
      <c r="D155" s="36"/>
      <c r="E155" s="33"/>
      <c r="F155" s="34"/>
      <c r="G155" s="35"/>
      <c r="H155" s="33"/>
      <c r="I155" s="33"/>
      <c r="J155" s="37"/>
      <c r="K155" s="37"/>
    </row>
    <row r="156" spans="4:11" x14ac:dyDescent="0.45">
      <c r="D156" s="36"/>
      <c r="E156" s="33"/>
      <c r="F156" s="34"/>
      <c r="G156" s="35"/>
      <c r="H156" s="33"/>
      <c r="I156" s="33"/>
      <c r="J156" s="37"/>
      <c r="K156" s="37"/>
    </row>
    <row r="157" spans="4:11" x14ac:dyDescent="0.45">
      <c r="D157" s="36"/>
      <c r="E157" s="33"/>
      <c r="F157" s="34"/>
      <c r="G157" s="35"/>
      <c r="H157" s="33"/>
      <c r="I157" s="33"/>
      <c r="J157" s="37"/>
      <c r="K157" s="37"/>
    </row>
    <row r="158" spans="4:11" x14ac:dyDescent="0.45">
      <c r="D158" s="36"/>
      <c r="E158" s="33"/>
      <c r="F158" s="34"/>
      <c r="G158" s="35"/>
      <c r="H158" s="33"/>
      <c r="I158" s="33"/>
      <c r="J158" s="37"/>
      <c r="K158" s="37"/>
    </row>
    <row r="159" spans="4:11" x14ac:dyDescent="0.45">
      <c r="D159" s="36"/>
      <c r="E159" s="33"/>
      <c r="F159" s="34"/>
      <c r="G159" s="35"/>
      <c r="H159" s="33"/>
      <c r="I159" s="33"/>
      <c r="J159" s="37"/>
      <c r="K159" s="37"/>
    </row>
    <row r="160" spans="4:11" x14ac:dyDescent="0.45">
      <c r="D160" s="36"/>
      <c r="E160" s="33"/>
      <c r="F160" s="34"/>
      <c r="G160" s="35"/>
      <c r="H160" s="33"/>
      <c r="I160" s="33"/>
      <c r="J160" s="37"/>
      <c r="K160" s="37"/>
    </row>
    <row r="161" spans="4:11" x14ac:dyDescent="0.45">
      <c r="D161" s="36"/>
      <c r="E161" s="33"/>
      <c r="F161" s="34"/>
      <c r="G161" s="35"/>
      <c r="H161" s="33"/>
      <c r="I161" s="33"/>
      <c r="J161" s="37"/>
      <c r="K161" s="37"/>
    </row>
    <row r="162" spans="4:11" x14ac:dyDescent="0.45">
      <c r="D162" s="36"/>
      <c r="E162" s="33"/>
      <c r="F162" s="34"/>
      <c r="G162" s="35"/>
      <c r="H162" s="33"/>
      <c r="I162" s="33"/>
      <c r="J162" s="37"/>
      <c r="K162" s="37"/>
    </row>
    <row r="163" spans="4:11" x14ac:dyDescent="0.45">
      <c r="D163" s="36"/>
      <c r="E163" s="33"/>
      <c r="F163" s="34"/>
      <c r="G163" s="35"/>
      <c r="H163" s="33"/>
      <c r="I163" s="33"/>
      <c r="J163" s="37"/>
      <c r="K163" s="37"/>
    </row>
    <row r="164" spans="4:11" x14ac:dyDescent="0.45">
      <c r="D164" s="36"/>
      <c r="E164" s="33"/>
      <c r="F164" s="34"/>
      <c r="G164" s="35"/>
      <c r="H164" s="33"/>
      <c r="I164" s="33"/>
      <c r="J164" s="37"/>
      <c r="K164" s="37"/>
    </row>
    <row r="165" spans="4:11" x14ac:dyDescent="0.45">
      <c r="D165" s="36"/>
      <c r="E165" s="33"/>
      <c r="F165" s="34"/>
      <c r="G165" s="35"/>
      <c r="H165" s="33"/>
      <c r="I165" s="33"/>
      <c r="J165" s="37"/>
      <c r="K165" s="37"/>
    </row>
    <row r="166" spans="4:11" x14ac:dyDescent="0.45">
      <c r="D166" s="36"/>
      <c r="E166" s="33"/>
      <c r="F166" s="34"/>
      <c r="G166" s="35"/>
      <c r="H166" s="33"/>
      <c r="I166" s="33"/>
      <c r="J166" s="37"/>
      <c r="K166" s="37"/>
    </row>
    <row r="167" spans="4:11" x14ac:dyDescent="0.45">
      <c r="D167" s="36"/>
      <c r="E167" s="33"/>
      <c r="F167" s="34"/>
      <c r="G167" s="35"/>
      <c r="H167" s="33"/>
      <c r="I167" s="33"/>
      <c r="J167" s="37"/>
      <c r="K167" s="37"/>
    </row>
    <row r="168" spans="4:11" x14ac:dyDescent="0.45">
      <c r="D168" s="36"/>
      <c r="E168" s="33"/>
      <c r="F168" s="34"/>
      <c r="G168" s="35"/>
      <c r="H168" s="33"/>
      <c r="I168" s="33"/>
      <c r="J168" s="37"/>
      <c r="K168" s="37"/>
    </row>
    <row r="169" spans="4:11" x14ac:dyDescent="0.45">
      <c r="D169" s="36"/>
      <c r="E169" s="33"/>
      <c r="F169" s="34"/>
      <c r="G169" s="35"/>
      <c r="H169" s="33"/>
      <c r="I169" s="33"/>
      <c r="J169" s="37"/>
      <c r="K169" s="37"/>
    </row>
    <row r="170" spans="4:11" x14ac:dyDescent="0.45">
      <c r="D170" s="36"/>
      <c r="E170" s="33"/>
      <c r="F170" s="34"/>
      <c r="G170" s="35"/>
      <c r="H170" s="33"/>
      <c r="I170" s="33"/>
      <c r="J170" s="37"/>
      <c r="K170" s="37"/>
    </row>
    <row r="171" spans="4:11" x14ac:dyDescent="0.45">
      <c r="D171" s="36"/>
      <c r="E171" s="33"/>
      <c r="F171" s="34"/>
      <c r="G171" s="35"/>
      <c r="H171" s="33"/>
      <c r="I171" s="33"/>
      <c r="J171" s="37"/>
      <c r="K171" s="37"/>
    </row>
    <row r="172" spans="4:11" x14ac:dyDescent="0.45">
      <c r="D172" s="36"/>
      <c r="E172" s="33"/>
      <c r="F172" s="34"/>
      <c r="G172" s="35"/>
      <c r="H172" s="33"/>
      <c r="I172" s="33"/>
      <c r="J172" s="37"/>
      <c r="K172" s="37"/>
    </row>
    <row r="173" spans="4:11" x14ac:dyDescent="0.45">
      <c r="D173" s="36"/>
      <c r="E173" s="33"/>
      <c r="F173" s="34"/>
      <c r="G173" s="35"/>
      <c r="H173" s="33"/>
      <c r="I173" s="33"/>
      <c r="J173" s="37"/>
      <c r="K173" s="37"/>
    </row>
    <row r="174" spans="4:11" x14ac:dyDescent="0.45">
      <c r="D174" s="36"/>
      <c r="E174" s="33"/>
      <c r="F174" s="34"/>
      <c r="G174" s="35"/>
      <c r="H174" s="33"/>
      <c r="I174" s="33"/>
      <c r="J174" s="37"/>
      <c r="K174" s="37"/>
    </row>
    <row r="175" spans="4:11" x14ac:dyDescent="0.45">
      <c r="D175" s="36"/>
      <c r="E175" s="33"/>
      <c r="F175" s="34"/>
      <c r="G175" s="35"/>
      <c r="H175" s="33"/>
      <c r="I175" s="33"/>
      <c r="J175" s="37"/>
      <c r="K175" s="37"/>
    </row>
    <row r="176" spans="4:11" x14ac:dyDescent="0.45">
      <c r="D176" s="36"/>
      <c r="E176" s="33"/>
      <c r="F176" s="34"/>
      <c r="G176" s="35"/>
      <c r="H176" s="33"/>
      <c r="I176" s="33"/>
      <c r="J176" s="37"/>
      <c r="K176" s="37"/>
    </row>
    <row r="177" spans="4:11" x14ac:dyDescent="0.45">
      <c r="D177" s="36"/>
      <c r="E177" s="33"/>
      <c r="F177" s="34"/>
      <c r="G177" s="35"/>
      <c r="H177" s="33"/>
      <c r="I177" s="33"/>
      <c r="J177" s="37"/>
      <c r="K177" s="37"/>
    </row>
    <row r="178" spans="4:11" x14ac:dyDescent="0.45">
      <c r="D178" s="36"/>
      <c r="E178" s="33"/>
      <c r="F178" s="34"/>
      <c r="G178" s="35"/>
      <c r="H178" s="33"/>
      <c r="I178" s="33"/>
      <c r="J178" s="37"/>
      <c r="K178" s="37"/>
    </row>
    <row r="179" spans="4:11" x14ac:dyDescent="0.45">
      <c r="D179" s="36"/>
      <c r="E179" s="33"/>
      <c r="F179" s="34"/>
      <c r="G179" s="35"/>
      <c r="H179" s="33"/>
      <c r="I179" s="33"/>
      <c r="J179" s="37"/>
      <c r="K179" s="37"/>
    </row>
    <row r="180" spans="4:11" x14ac:dyDescent="0.45">
      <c r="D180" s="36"/>
      <c r="E180" s="33"/>
      <c r="F180" s="34"/>
      <c r="G180" s="35"/>
      <c r="H180" s="33"/>
      <c r="I180" s="33"/>
      <c r="J180" s="37"/>
      <c r="K180" s="37"/>
    </row>
    <row r="181" spans="4:11" x14ac:dyDescent="0.45">
      <c r="D181" s="36"/>
      <c r="E181" s="33"/>
      <c r="F181" s="34"/>
      <c r="G181" s="35"/>
      <c r="H181" s="33"/>
      <c r="I181" s="33"/>
      <c r="J181" s="37"/>
      <c r="K181" s="37"/>
    </row>
    <row r="182" spans="4:11" x14ac:dyDescent="0.45">
      <c r="D182" s="36"/>
      <c r="E182" s="33"/>
      <c r="F182" s="34"/>
      <c r="G182" s="35"/>
      <c r="H182" s="33"/>
      <c r="I182" s="33"/>
      <c r="J182" s="37"/>
      <c r="K182" s="37"/>
    </row>
    <row r="183" spans="4:11" x14ac:dyDescent="0.45">
      <c r="D183" s="36"/>
      <c r="E183" s="33"/>
      <c r="F183" s="34"/>
      <c r="G183" s="35"/>
      <c r="H183" s="33"/>
      <c r="I183" s="33"/>
      <c r="J183" s="37"/>
      <c r="K183" s="37"/>
    </row>
    <row r="184" spans="4:11" x14ac:dyDescent="0.45">
      <c r="D184" s="36"/>
      <c r="E184" s="33"/>
      <c r="F184" s="34"/>
      <c r="G184" s="35"/>
      <c r="H184" s="33"/>
      <c r="I184" s="33"/>
      <c r="J184" s="37"/>
      <c r="K184" s="37"/>
    </row>
    <row r="185" spans="4:11" x14ac:dyDescent="0.45">
      <c r="D185" s="36"/>
      <c r="E185" s="33"/>
      <c r="F185" s="34"/>
      <c r="G185" s="35"/>
      <c r="H185" s="33"/>
      <c r="I185" s="33"/>
      <c r="J185" s="37"/>
      <c r="K185" s="37"/>
    </row>
    <row r="186" spans="4:11" x14ac:dyDescent="0.45">
      <c r="D186" s="36"/>
      <c r="E186" s="33"/>
      <c r="F186" s="34"/>
      <c r="G186" s="35"/>
      <c r="H186" s="33"/>
      <c r="I186" s="33"/>
      <c r="J186" s="37"/>
      <c r="K186" s="37"/>
    </row>
    <row r="187" spans="4:11" x14ac:dyDescent="0.45">
      <c r="D187" s="36"/>
      <c r="E187" s="33"/>
      <c r="F187" s="34"/>
      <c r="G187" s="35"/>
      <c r="H187" s="33"/>
      <c r="I187" s="33"/>
      <c r="J187" s="37"/>
      <c r="K187" s="37"/>
    </row>
    <row r="188" spans="4:11" x14ac:dyDescent="0.45">
      <c r="D188" s="36"/>
      <c r="E188" s="33"/>
      <c r="F188" s="34"/>
      <c r="G188" s="35"/>
      <c r="H188" s="33"/>
      <c r="I188" s="33"/>
      <c r="J188" s="37"/>
      <c r="K188" s="37"/>
    </row>
    <row r="189" spans="4:11" x14ac:dyDescent="0.45">
      <c r="D189" s="36"/>
      <c r="E189" s="33"/>
      <c r="F189" s="34"/>
      <c r="G189" s="35"/>
      <c r="H189" s="33"/>
      <c r="I189" s="33"/>
      <c r="J189" s="37"/>
      <c r="K189" s="37"/>
    </row>
    <row r="190" spans="4:11" x14ac:dyDescent="0.45">
      <c r="D190" s="36"/>
      <c r="E190" s="33"/>
      <c r="F190" s="34"/>
      <c r="G190" s="35"/>
      <c r="H190" s="33"/>
      <c r="I190" s="33"/>
      <c r="J190" s="37"/>
      <c r="K190" s="37"/>
    </row>
    <row r="191" spans="4:11" x14ac:dyDescent="0.45">
      <c r="D191" s="36"/>
      <c r="E191" s="33"/>
      <c r="F191" s="34"/>
      <c r="G191" s="35"/>
      <c r="H191" s="33"/>
      <c r="I191" s="33"/>
      <c r="J191" s="37"/>
      <c r="K191" s="37"/>
    </row>
    <row r="192" spans="4:11" x14ac:dyDescent="0.45">
      <c r="D192" s="36"/>
      <c r="E192" s="33"/>
      <c r="F192" s="34"/>
      <c r="G192" s="35"/>
      <c r="H192" s="33"/>
      <c r="I192" s="33"/>
      <c r="J192" s="37"/>
      <c r="K192" s="37"/>
    </row>
    <row r="193" spans="4:11" x14ac:dyDescent="0.45">
      <c r="D193" s="36"/>
      <c r="E193" s="33"/>
      <c r="F193" s="34"/>
      <c r="G193" s="35"/>
      <c r="H193" s="33"/>
      <c r="I193" s="33"/>
      <c r="J193" s="37"/>
      <c r="K193" s="37"/>
    </row>
    <row r="194" spans="4:11" x14ac:dyDescent="0.45">
      <c r="D194" s="36"/>
      <c r="E194" s="33"/>
      <c r="F194" s="34"/>
      <c r="G194" s="35"/>
      <c r="H194" s="33"/>
      <c r="I194" s="33"/>
      <c r="J194" s="37"/>
      <c r="K194" s="37"/>
    </row>
    <row r="195" spans="4:11" x14ac:dyDescent="0.45">
      <c r="D195" s="36"/>
      <c r="E195" s="33"/>
      <c r="F195" s="34"/>
      <c r="G195" s="35"/>
      <c r="H195" s="33"/>
      <c r="I195" s="33"/>
      <c r="J195" s="37"/>
      <c r="K195" s="37"/>
    </row>
    <row r="196" spans="4:11" x14ac:dyDescent="0.45">
      <c r="D196" s="36"/>
      <c r="E196" s="33"/>
      <c r="F196" s="34"/>
      <c r="G196" s="35"/>
      <c r="H196" s="33"/>
      <c r="I196" s="33"/>
      <c r="J196" s="37"/>
      <c r="K196" s="37"/>
    </row>
    <row r="197" spans="4:11" x14ac:dyDescent="0.45">
      <c r="D197" s="36"/>
      <c r="E197" s="33"/>
      <c r="F197" s="34"/>
      <c r="G197" s="35"/>
      <c r="H197" s="33"/>
      <c r="I197" s="33"/>
      <c r="J197" s="37"/>
      <c r="K197" s="37"/>
    </row>
    <row r="198" spans="4:11" x14ac:dyDescent="0.45">
      <c r="D198" s="36"/>
      <c r="E198" s="33"/>
      <c r="F198" s="34"/>
      <c r="G198" s="35"/>
      <c r="H198" s="33"/>
      <c r="I198" s="33"/>
      <c r="J198" s="37"/>
      <c r="K198" s="37"/>
    </row>
    <row r="199" spans="4:11" x14ac:dyDescent="0.45">
      <c r="D199" s="36"/>
      <c r="E199" s="33"/>
      <c r="F199" s="34"/>
      <c r="G199" s="35"/>
      <c r="H199" s="33"/>
      <c r="I199" s="33"/>
      <c r="J199" s="37"/>
      <c r="K199" s="37"/>
    </row>
    <row r="200" spans="4:11" x14ac:dyDescent="0.45">
      <c r="D200" s="36"/>
      <c r="E200" s="33"/>
      <c r="F200" s="34"/>
      <c r="G200" s="35"/>
      <c r="H200" s="33"/>
      <c r="I200" s="33"/>
      <c r="J200" s="37"/>
      <c r="K200" s="37"/>
    </row>
    <row r="201" spans="4:11" x14ac:dyDescent="0.45">
      <c r="D201" s="36"/>
      <c r="E201" s="33"/>
      <c r="F201" s="34"/>
      <c r="G201" s="35"/>
      <c r="H201" s="33"/>
      <c r="I201" s="33"/>
      <c r="J201" s="37"/>
      <c r="K201" s="37"/>
    </row>
    <row r="202" spans="4:11" x14ac:dyDescent="0.45">
      <c r="D202" s="36"/>
      <c r="E202" s="33"/>
      <c r="F202" s="34"/>
      <c r="G202" s="35"/>
      <c r="H202" s="33"/>
      <c r="I202" s="33"/>
      <c r="J202" s="37"/>
      <c r="K202" s="37"/>
    </row>
    <row r="203" spans="4:11" x14ac:dyDescent="0.45">
      <c r="D203" s="36"/>
      <c r="E203" s="33"/>
      <c r="F203" s="34"/>
      <c r="G203" s="35"/>
      <c r="H203" s="33"/>
      <c r="I203" s="33"/>
      <c r="J203" s="37"/>
      <c r="K203" s="37"/>
    </row>
    <row r="204" spans="4:11" x14ac:dyDescent="0.45">
      <c r="D204" s="36"/>
      <c r="E204" s="33"/>
      <c r="F204" s="34"/>
      <c r="G204" s="35"/>
      <c r="H204" s="33"/>
      <c r="I204" s="33"/>
      <c r="J204" s="37"/>
      <c r="K204" s="37"/>
    </row>
    <row r="205" spans="4:11" x14ac:dyDescent="0.45">
      <c r="D205" s="36"/>
      <c r="E205" s="33"/>
      <c r="F205" s="34"/>
      <c r="G205" s="35"/>
      <c r="H205" s="33"/>
      <c r="I205" s="33"/>
      <c r="J205" s="37"/>
      <c r="K205" s="37"/>
    </row>
    <row r="206" spans="4:11" x14ac:dyDescent="0.45">
      <c r="D206" s="36"/>
      <c r="E206" s="33"/>
      <c r="F206" s="34"/>
      <c r="G206" s="35"/>
      <c r="H206" s="33"/>
      <c r="I206" s="33"/>
      <c r="J206" s="37"/>
      <c r="K206" s="37"/>
    </row>
    <row r="207" spans="4:11" x14ac:dyDescent="0.45">
      <c r="D207" s="36"/>
      <c r="E207" s="33"/>
      <c r="F207" s="34"/>
      <c r="G207" s="35"/>
      <c r="H207" s="33"/>
      <c r="I207" s="33"/>
      <c r="J207" s="37"/>
      <c r="K207" s="37"/>
    </row>
    <row r="208" spans="4:11" x14ac:dyDescent="0.45">
      <c r="D208" s="36"/>
      <c r="E208" s="33"/>
      <c r="F208" s="34"/>
      <c r="G208" s="35"/>
      <c r="H208" s="33"/>
      <c r="I208" s="33"/>
      <c r="J208" s="37"/>
      <c r="K208" s="37"/>
    </row>
    <row r="209" spans="4:11" x14ac:dyDescent="0.45">
      <c r="D209" s="36"/>
      <c r="E209" s="33"/>
      <c r="F209" s="34"/>
      <c r="G209" s="35"/>
      <c r="H209" s="33"/>
      <c r="I209" s="33"/>
      <c r="J209" s="37"/>
      <c r="K209" s="37"/>
    </row>
    <row r="210" spans="4:11" x14ac:dyDescent="0.45">
      <c r="D210" s="36"/>
      <c r="E210" s="33"/>
      <c r="F210" s="34"/>
      <c r="G210" s="35"/>
      <c r="H210" s="33"/>
      <c r="I210" s="33"/>
      <c r="J210" s="37"/>
      <c r="K210" s="37"/>
    </row>
    <row r="211" spans="4:11" x14ac:dyDescent="0.45">
      <c r="D211" s="36"/>
      <c r="E211" s="33"/>
      <c r="F211" s="34"/>
      <c r="G211" s="35"/>
      <c r="H211" s="33"/>
      <c r="I211" s="33"/>
      <c r="J211" s="37"/>
      <c r="K211" s="37"/>
    </row>
    <row r="212" spans="4:11" x14ac:dyDescent="0.45">
      <c r="D212" s="36"/>
      <c r="E212" s="33"/>
      <c r="F212" s="34"/>
      <c r="G212" s="35"/>
      <c r="H212" s="33"/>
      <c r="I212" s="33"/>
      <c r="J212" s="37"/>
      <c r="K212" s="37"/>
    </row>
    <row r="213" spans="4:11" x14ac:dyDescent="0.45">
      <c r="D213" s="36"/>
      <c r="E213" s="33"/>
      <c r="F213" s="34"/>
      <c r="G213" s="35"/>
      <c r="H213" s="33"/>
      <c r="I213" s="33"/>
      <c r="J213" s="37"/>
      <c r="K213" s="37"/>
    </row>
    <row r="214" spans="4:11" x14ac:dyDescent="0.45">
      <c r="D214" s="36"/>
      <c r="E214" s="33"/>
      <c r="F214" s="34"/>
      <c r="G214" s="35"/>
      <c r="H214" s="33"/>
      <c r="I214" s="33"/>
      <c r="J214" s="37"/>
      <c r="K214" s="37"/>
    </row>
    <row r="215" spans="4:11" x14ac:dyDescent="0.45">
      <c r="D215" s="36"/>
      <c r="E215" s="33"/>
      <c r="F215" s="34"/>
      <c r="G215" s="35"/>
      <c r="H215" s="33"/>
      <c r="I215" s="33"/>
      <c r="J215" s="37"/>
      <c r="K215" s="37"/>
    </row>
    <row r="216" spans="4:11" x14ac:dyDescent="0.45">
      <c r="D216" s="36"/>
      <c r="E216" s="33"/>
      <c r="F216" s="34"/>
      <c r="G216" s="35"/>
      <c r="H216" s="33"/>
      <c r="I216" s="33"/>
      <c r="J216" s="37"/>
      <c r="K216" s="37"/>
    </row>
    <row r="217" spans="4:11" x14ac:dyDescent="0.45">
      <c r="D217" s="36"/>
      <c r="E217" s="33"/>
      <c r="F217" s="34"/>
      <c r="G217" s="35"/>
      <c r="H217" s="33"/>
      <c r="I217" s="33"/>
      <c r="J217" s="37"/>
      <c r="K217" s="37"/>
    </row>
    <row r="218" spans="4:11" x14ac:dyDescent="0.45">
      <c r="D218" s="36"/>
      <c r="E218" s="33"/>
      <c r="F218" s="34"/>
      <c r="G218" s="35"/>
      <c r="H218" s="33"/>
      <c r="I218" s="33"/>
      <c r="J218" s="37"/>
      <c r="K218" s="37"/>
    </row>
    <row r="219" spans="4:11" x14ac:dyDescent="0.45">
      <c r="D219" s="36"/>
      <c r="E219" s="33"/>
      <c r="F219" s="34"/>
      <c r="G219" s="35"/>
      <c r="H219" s="33"/>
      <c r="I219" s="33"/>
      <c r="J219" s="37"/>
      <c r="K219" s="37"/>
    </row>
    <row r="220" spans="4:11" x14ac:dyDescent="0.45">
      <c r="D220" s="36"/>
      <c r="E220" s="33"/>
      <c r="F220" s="34"/>
      <c r="G220" s="35"/>
      <c r="H220" s="33"/>
      <c r="I220" s="33"/>
      <c r="J220" s="37"/>
      <c r="K220" s="37"/>
    </row>
    <row r="221" spans="4:11" x14ac:dyDescent="0.45">
      <c r="D221" s="36"/>
      <c r="E221" s="33"/>
      <c r="F221" s="34"/>
      <c r="G221" s="35"/>
      <c r="H221" s="33"/>
      <c r="I221" s="33"/>
      <c r="J221" s="37"/>
      <c r="K221" s="37"/>
    </row>
    <row r="222" spans="4:11" x14ac:dyDescent="0.45">
      <c r="D222" s="36"/>
      <c r="E222" s="33"/>
      <c r="F222" s="34"/>
      <c r="G222" s="35"/>
      <c r="H222" s="33"/>
      <c r="I222" s="33"/>
      <c r="J222" s="37"/>
      <c r="K222" s="37"/>
    </row>
    <row r="223" spans="4:11" x14ac:dyDescent="0.45">
      <c r="D223" s="36"/>
      <c r="E223" s="33"/>
      <c r="F223" s="34"/>
      <c r="G223" s="35"/>
      <c r="H223" s="33"/>
      <c r="I223" s="33"/>
      <c r="J223" s="37"/>
      <c r="K223" s="37"/>
    </row>
    <row r="224" spans="4:11" x14ac:dyDescent="0.45">
      <c r="D224" s="36"/>
      <c r="E224" s="33"/>
      <c r="F224" s="34"/>
      <c r="G224" s="35"/>
      <c r="H224" s="33"/>
      <c r="I224" s="33"/>
      <c r="J224" s="37"/>
      <c r="K224" s="37"/>
    </row>
    <row r="225" spans="4:11" x14ac:dyDescent="0.45">
      <c r="D225" s="36"/>
      <c r="E225" s="33"/>
      <c r="F225" s="34"/>
      <c r="G225" s="35"/>
      <c r="H225" s="33"/>
      <c r="I225" s="33"/>
      <c r="J225" s="37"/>
      <c r="K225" s="37"/>
    </row>
    <row r="226" spans="4:11" x14ac:dyDescent="0.45">
      <c r="D226" s="36"/>
      <c r="E226" s="33"/>
      <c r="F226" s="34"/>
      <c r="G226" s="35"/>
      <c r="H226" s="33"/>
      <c r="I226" s="33"/>
      <c r="J226" s="37"/>
      <c r="K226" s="37"/>
    </row>
    <row r="227" spans="4:11" x14ac:dyDescent="0.45">
      <c r="D227" s="36"/>
      <c r="E227" s="33"/>
      <c r="F227" s="34"/>
      <c r="G227" s="35"/>
      <c r="H227" s="33"/>
      <c r="I227" s="33"/>
      <c r="J227" s="37"/>
      <c r="K227" s="37"/>
    </row>
    <row r="228" spans="4:11" x14ac:dyDescent="0.45">
      <c r="D228" s="36"/>
      <c r="E228" s="33"/>
      <c r="F228" s="34"/>
      <c r="G228" s="35"/>
      <c r="H228" s="33"/>
      <c r="I228" s="33"/>
      <c r="J228" s="37"/>
      <c r="K228" s="37"/>
    </row>
    <row r="229" spans="4:11" x14ac:dyDescent="0.45">
      <c r="D229" s="36"/>
      <c r="E229" s="33"/>
      <c r="F229" s="34"/>
      <c r="G229" s="35"/>
      <c r="H229" s="33"/>
      <c r="I229" s="33"/>
      <c r="J229" s="37"/>
      <c r="K229" s="37"/>
    </row>
    <row r="230" spans="4:11" x14ac:dyDescent="0.45">
      <c r="D230" s="36"/>
      <c r="E230" s="33"/>
      <c r="F230" s="34"/>
      <c r="G230" s="35"/>
      <c r="H230" s="33"/>
      <c r="I230" s="33"/>
      <c r="J230" s="37"/>
      <c r="K230" s="37"/>
    </row>
    <row r="231" spans="4:11" x14ac:dyDescent="0.45">
      <c r="D231" s="36"/>
      <c r="E231" s="33"/>
      <c r="F231" s="34"/>
      <c r="G231" s="35"/>
      <c r="H231" s="33"/>
      <c r="I231" s="33"/>
      <c r="J231" s="37"/>
      <c r="K231" s="37"/>
    </row>
    <row r="232" spans="4:11" x14ac:dyDescent="0.45">
      <c r="D232" s="36"/>
      <c r="E232" s="33"/>
      <c r="F232" s="34"/>
      <c r="G232" s="35"/>
      <c r="H232" s="33"/>
      <c r="I232" s="33"/>
      <c r="J232" s="37"/>
      <c r="K232" s="37"/>
    </row>
    <row r="233" spans="4:11" x14ac:dyDescent="0.45">
      <c r="D233" s="36"/>
      <c r="E233" s="33"/>
      <c r="F233" s="34"/>
      <c r="G233" s="35"/>
      <c r="H233" s="33"/>
      <c r="I233" s="33"/>
      <c r="J233" s="37"/>
      <c r="K233" s="37"/>
    </row>
    <row r="234" spans="4:11" x14ac:dyDescent="0.45">
      <c r="D234" s="36"/>
      <c r="E234" s="33"/>
      <c r="F234" s="34"/>
      <c r="G234" s="35"/>
      <c r="H234" s="33"/>
      <c r="I234" s="33"/>
      <c r="J234" s="37"/>
      <c r="K234" s="37"/>
    </row>
    <row r="235" spans="4:11" x14ac:dyDescent="0.45">
      <c r="D235" s="36"/>
      <c r="E235" s="33"/>
      <c r="F235" s="34"/>
      <c r="G235" s="35"/>
      <c r="H235" s="33"/>
      <c r="I235" s="33"/>
      <c r="J235" s="37"/>
      <c r="K235" s="37"/>
    </row>
    <row r="236" spans="4:11" x14ac:dyDescent="0.45">
      <c r="D236" s="36"/>
      <c r="E236" s="33"/>
      <c r="F236" s="34"/>
      <c r="G236" s="35"/>
      <c r="H236" s="33"/>
      <c r="I236" s="33"/>
      <c r="J236" s="37"/>
      <c r="K236" s="37"/>
    </row>
    <row r="237" spans="4:11" x14ac:dyDescent="0.45">
      <c r="D237" s="36"/>
      <c r="E237" s="33"/>
      <c r="F237" s="34"/>
      <c r="G237" s="35"/>
      <c r="H237" s="33"/>
      <c r="I237" s="33"/>
      <c r="J237" s="37"/>
      <c r="K237" s="37"/>
    </row>
    <row r="238" spans="4:11" x14ac:dyDescent="0.45">
      <c r="D238" s="36"/>
      <c r="E238" s="33"/>
      <c r="F238" s="34"/>
      <c r="G238" s="35"/>
      <c r="H238" s="33"/>
      <c r="I238" s="33"/>
      <c r="J238" s="37"/>
      <c r="K238" s="37"/>
    </row>
    <row r="239" spans="4:11" x14ac:dyDescent="0.45">
      <c r="D239" s="36"/>
      <c r="E239" s="33"/>
      <c r="F239" s="34"/>
      <c r="G239" s="35"/>
      <c r="H239" s="33"/>
      <c r="I239" s="33"/>
      <c r="J239" s="37"/>
      <c r="K239" s="37"/>
    </row>
    <row r="240" spans="4:11" x14ac:dyDescent="0.45">
      <c r="D240" s="36"/>
      <c r="E240" s="33"/>
      <c r="F240" s="34"/>
      <c r="G240" s="35"/>
      <c r="H240" s="33"/>
      <c r="I240" s="33"/>
      <c r="J240" s="37"/>
      <c r="K240" s="37"/>
    </row>
    <row r="241" spans="4:11" x14ac:dyDescent="0.45">
      <c r="D241" s="36"/>
      <c r="E241" s="33"/>
      <c r="F241" s="34"/>
      <c r="G241" s="35"/>
      <c r="H241" s="33"/>
      <c r="I241" s="33"/>
      <c r="J241" s="37"/>
      <c r="K241" s="37"/>
    </row>
    <row r="242" spans="4:11" x14ac:dyDescent="0.45">
      <c r="D242" s="36"/>
      <c r="E242" s="33"/>
      <c r="F242" s="34"/>
      <c r="G242" s="35"/>
      <c r="H242" s="33"/>
      <c r="I242" s="33"/>
      <c r="J242" s="37"/>
      <c r="K242" s="37"/>
    </row>
    <row r="243" spans="4:11" x14ac:dyDescent="0.45">
      <c r="D243" s="36"/>
      <c r="E243" s="33"/>
      <c r="F243" s="34"/>
      <c r="G243" s="35"/>
      <c r="H243" s="33"/>
      <c r="I243" s="33"/>
      <c r="J243" s="37"/>
      <c r="K243" s="37"/>
    </row>
    <row r="244" spans="4:11" x14ac:dyDescent="0.45">
      <c r="D244" s="36"/>
      <c r="E244" s="33"/>
      <c r="F244" s="34"/>
      <c r="G244" s="35"/>
      <c r="H244" s="33"/>
      <c r="I244" s="33"/>
      <c r="J244" s="37"/>
      <c r="K244" s="37"/>
    </row>
    <row r="245" spans="4:11" x14ac:dyDescent="0.45">
      <c r="D245" s="36"/>
      <c r="E245" s="33"/>
      <c r="F245" s="34"/>
      <c r="G245" s="35"/>
      <c r="H245" s="33"/>
      <c r="I245" s="33"/>
      <c r="J245" s="37"/>
      <c r="K245" s="37"/>
    </row>
    <row r="246" spans="4:11" x14ac:dyDescent="0.45">
      <c r="D246" s="36"/>
      <c r="E246" s="33"/>
      <c r="F246" s="34"/>
      <c r="G246" s="35"/>
      <c r="H246" s="33"/>
      <c r="I246" s="33"/>
      <c r="J246" s="37"/>
      <c r="K246" s="37"/>
    </row>
    <row r="247" spans="4:11" x14ac:dyDescent="0.45">
      <c r="D247" s="36"/>
      <c r="E247" s="33"/>
      <c r="F247" s="34"/>
      <c r="G247" s="35"/>
      <c r="H247" s="33"/>
      <c r="I247" s="33"/>
      <c r="J247" s="37"/>
      <c r="K247" s="37"/>
    </row>
    <row r="248" spans="4:11" x14ac:dyDescent="0.45">
      <c r="D248" s="36"/>
      <c r="E248" s="33"/>
      <c r="F248" s="34"/>
      <c r="G248" s="35"/>
      <c r="H248" s="33"/>
      <c r="I248" s="33"/>
      <c r="J248" s="37"/>
      <c r="K248" s="37"/>
    </row>
    <row r="249" spans="4:11" x14ac:dyDescent="0.45">
      <c r="D249" s="36"/>
      <c r="E249" s="33"/>
      <c r="F249" s="34"/>
      <c r="G249" s="35"/>
      <c r="H249" s="33"/>
      <c r="I249" s="33"/>
      <c r="J249" s="37"/>
      <c r="K249" s="37"/>
    </row>
    <row r="250" spans="4:11" x14ac:dyDescent="0.45">
      <c r="D250" s="36"/>
      <c r="E250" s="33"/>
      <c r="F250" s="34"/>
      <c r="G250" s="35"/>
      <c r="H250" s="33"/>
      <c r="I250" s="33"/>
      <c r="J250" s="37"/>
      <c r="K250" s="37"/>
    </row>
    <row r="251" spans="4:11" x14ac:dyDescent="0.45">
      <c r="D251" s="36"/>
      <c r="E251" s="33"/>
      <c r="F251" s="34"/>
      <c r="G251" s="35"/>
      <c r="H251" s="33"/>
      <c r="I251" s="33"/>
      <c r="J251" s="37"/>
      <c r="K251" s="37"/>
    </row>
    <row r="252" spans="4:11" x14ac:dyDescent="0.45">
      <c r="D252" s="36"/>
      <c r="E252" s="33"/>
      <c r="F252" s="34"/>
      <c r="G252" s="35"/>
      <c r="H252" s="33"/>
      <c r="I252" s="33"/>
      <c r="J252" s="37"/>
      <c r="K252" s="37"/>
    </row>
    <row r="253" spans="4:11" x14ac:dyDescent="0.45">
      <c r="D253" s="36"/>
      <c r="E253" s="33"/>
      <c r="F253" s="34"/>
      <c r="G253" s="35"/>
      <c r="H253" s="33"/>
      <c r="I253" s="33"/>
      <c r="J253" s="37"/>
      <c r="K253" s="37"/>
    </row>
    <row r="254" spans="4:11" x14ac:dyDescent="0.45">
      <c r="D254" s="36"/>
      <c r="E254" s="33"/>
      <c r="F254" s="34"/>
      <c r="G254" s="35"/>
      <c r="H254" s="33"/>
      <c r="I254" s="33"/>
      <c r="J254" s="37"/>
      <c r="K254" s="37"/>
    </row>
    <row r="255" spans="4:11" x14ac:dyDescent="0.45">
      <c r="D255" s="36"/>
      <c r="E255" s="33"/>
      <c r="F255" s="34"/>
      <c r="G255" s="35"/>
      <c r="H255" s="33"/>
      <c r="I255" s="33"/>
      <c r="J255" s="37"/>
      <c r="K255" s="37"/>
    </row>
    <row r="256" spans="4:11" x14ac:dyDescent="0.45">
      <c r="D256" s="36"/>
      <c r="E256" s="33"/>
      <c r="F256" s="34"/>
      <c r="G256" s="35"/>
      <c r="H256" s="33"/>
      <c r="I256" s="33"/>
      <c r="J256" s="37"/>
      <c r="K256" s="37"/>
    </row>
    <row r="257" spans="4:11" x14ac:dyDescent="0.45">
      <c r="D257" s="36"/>
      <c r="E257" s="33"/>
      <c r="F257" s="34"/>
      <c r="G257" s="35"/>
      <c r="H257" s="33"/>
      <c r="I257" s="33"/>
      <c r="J257" s="37"/>
      <c r="K257" s="37"/>
    </row>
    <row r="258" spans="4:11" x14ac:dyDescent="0.45">
      <c r="D258" s="36"/>
      <c r="E258" s="33"/>
      <c r="F258" s="34"/>
      <c r="G258" s="35"/>
      <c r="H258" s="33"/>
      <c r="I258" s="33"/>
      <c r="J258" s="37"/>
      <c r="K258" s="37"/>
    </row>
    <row r="259" spans="4:11" x14ac:dyDescent="0.45">
      <c r="D259" s="36"/>
      <c r="E259" s="33"/>
      <c r="F259" s="34"/>
      <c r="G259" s="35"/>
      <c r="H259" s="33"/>
      <c r="I259" s="33"/>
      <c r="J259" s="37"/>
      <c r="K259" s="37"/>
    </row>
    <row r="260" spans="4:11" x14ac:dyDescent="0.45">
      <c r="D260" s="36"/>
      <c r="E260" s="33"/>
      <c r="F260" s="34"/>
      <c r="G260" s="35"/>
      <c r="H260" s="33"/>
      <c r="I260" s="33"/>
      <c r="J260" s="37"/>
      <c r="K260" s="37"/>
    </row>
    <row r="261" spans="4:11" x14ac:dyDescent="0.45">
      <c r="D261" s="36"/>
      <c r="E261" s="33"/>
      <c r="F261" s="34"/>
      <c r="G261" s="35"/>
      <c r="H261" s="33"/>
      <c r="I261" s="33"/>
      <c r="J261" s="37"/>
      <c r="K261" s="37"/>
    </row>
    <row r="262" spans="4:11" x14ac:dyDescent="0.45">
      <c r="D262" s="36"/>
      <c r="E262" s="33"/>
      <c r="F262" s="34"/>
      <c r="G262" s="35"/>
      <c r="H262" s="33"/>
      <c r="I262" s="33"/>
      <c r="J262" s="37"/>
      <c r="K262" s="37"/>
    </row>
    <row r="263" spans="4:11" x14ac:dyDescent="0.45">
      <c r="D263" s="36"/>
      <c r="E263" s="33"/>
      <c r="F263" s="34"/>
      <c r="G263" s="35"/>
      <c r="H263" s="33"/>
      <c r="I263" s="33"/>
      <c r="J263" s="37"/>
      <c r="K263" s="37"/>
    </row>
    <row r="264" spans="4:11" x14ac:dyDescent="0.45">
      <c r="D264" s="36"/>
      <c r="E264" s="33"/>
      <c r="F264" s="34"/>
      <c r="G264" s="35"/>
      <c r="H264" s="33"/>
      <c r="I264" s="33"/>
      <c r="J264" s="37"/>
      <c r="K264" s="37"/>
    </row>
    <row r="265" spans="4:11" x14ac:dyDescent="0.45">
      <c r="D265" s="36"/>
      <c r="E265" s="33"/>
      <c r="F265" s="34"/>
      <c r="G265" s="35"/>
      <c r="H265" s="33"/>
      <c r="I265" s="33"/>
      <c r="J265" s="37"/>
      <c r="K265" s="37"/>
    </row>
    <row r="266" spans="4:11" x14ac:dyDescent="0.45">
      <c r="D266" s="36"/>
      <c r="E266" s="33"/>
      <c r="F266" s="34"/>
      <c r="G266" s="35"/>
      <c r="H266" s="33"/>
      <c r="I266" s="33"/>
      <c r="J266" s="37"/>
      <c r="K266" s="37"/>
    </row>
    <row r="267" spans="4:11" x14ac:dyDescent="0.45">
      <c r="D267" s="36"/>
      <c r="E267" s="33"/>
      <c r="F267" s="34"/>
      <c r="G267" s="35"/>
      <c r="H267" s="33"/>
      <c r="I267" s="33"/>
      <c r="J267" s="37"/>
      <c r="K267" s="37"/>
    </row>
    <row r="268" spans="4:11" x14ac:dyDescent="0.45">
      <c r="D268" s="36"/>
      <c r="E268" s="33"/>
      <c r="F268" s="34"/>
      <c r="G268" s="35"/>
      <c r="H268" s="33"/>
      <c r="I268" s="33"/>
      <c r="J268" s="37"/>
      <c r="K268" s="37"/>
    </row>
    <row r="269" spans="4:11" x14ac:dyDescent="0.45">
      <c r="D269" s="36"/>
      <c r="E269" s="33"/>
      <c r="F269" s="34"/>
      <c r="G269" s="35"/>
      <c r="H269" s="33"/>
      <c r="I269" s="33"/>
      <c r="J269" s="37"/>
      <c r="K269" s="37"/>
    </row>
    <row r="270" spans="4:11" x14ac:dyDescent="0.45">
      <c r="D270" s="36"/>
      <c r="E270" s="33"/>
      <c r="F270" s="34"/>
      <c r="G270" s="35"/>
      <c r="H270" s="33"/>
      <c r="I270" s="33"/>
      <c r="J270" s="37"/>
      <c r="K270" s="37"/>
    </row>
    <row r="271" spans="4:11" x14ac:dyDescent="0.45">
      <c r="D271" s="36"/>
      <c r="E271" s="33"/>
      <c r="F271" s="34"/>
      <c r="G271" s="35"/>
      <c r="H271" s="33"/>
      <c r="I271" s="33"/>
      <c r="J271" s="37"/>
      <c r="K271" s="37"/>
    </row>
    <row r="272" spans="4:11" x14ac:dyDescent="0.45">
      <c r="D272" s="36"/>
      <c r="E272" s="33"/>
      <c r="F272" s="34"/>
      <c r="G272" s="35"/>
      <c r="H272" s="33"/>
      <c r="I272" s="33"/>
      <c r="J272" s="37"/>
      <c r="K272" s="37"/>
    </row>
    <row r="273" spans="4:11" x14ac:dyDescent="0.45">
      <c r="D273" s="36"/>
      <c r="E273" s="33"/>
      <c r="F273" s="34"/>
      <c r="G273" s="35"/>
      <c r="H273" s="33"/>
      <c r="I273" s="33"/>
      <c r="J273" s="37"/>
      <c r="K273" s="37"/>
    </row>
    <row r="274" spans="4:11" x14ac:dyDescent="0.45">
      <c r="D274" s="36"/>
      <c r="E274" s="33"/>
      <c r="F274" s="34"/>
      <c r="G274" s="35"/>
      <c r="H274" s="33"/>
      <c r="I274" s="33"/>
      <c r="J274" s="37"/>
      <c r="K274" s="37"/>
    </row>
    <row r="275" spans="4:11" x14ac:dyDescent="0.45">
      <c r="D275" s="36"/>
      <c r="E275" s="33"/>
      <c r="F275" s="34"/>
      <c r="G275" s="35"/>
      <c r="H275" s="33"/>
      <c r="I275" s="33"/>
      <c r="J275" s="37"/>
      <c r="K275" s="37"/>
    </row>
    <row r="276" spans="4:11" x14ac:dyDescent="0.45">
      <c r="D276" s="36"/>
      <c r="E276" s="33"/>
      <c r="F276" s="34"/>
      <c r="G276" s="35"/>
      <c r="H276" s="33"/>
      <c r="I276" s="33"/>
      <c r="J276" s="37"/>
      <c r="K276" s="37"/>
    </row>
    <row r="277" spans="4:11" x14ac:dyDescent="0.45">
      <c r="D277" s="36"/>
      <c r="E277" s="33"/>
      <c r="F277" s="34"/>
      <c r="G277" s="35"/>
      <c r="H277" s="33"/>
      <c r="I277" s="33"/>
      <c r="J277" s="37"/>
      <c r="K277" s="37"/>
    </row>
    <row r="278" spans="4:11" x14ac:dyDescent="0.45">
      <c r="D278" s="36"/>
      <c r="E278" s="33"/>
      <c r="F278" s="34"/>
      <c r="G278" s="35"/>
      <c r="H278" s="33"/>
      <c r="I278" s="33"/>
      <c r="J278" s="37"/>
      <c r="K278" s="37"/>
    </row>
    <row r="279" spans="4:11" x14ac:dyDescent="0.45">
      <c r="D279" s="36"/>
      <c r="E279" s="33"/>
      <c r="F279" s="34"/>
      <c r="G279" s="35"/>
      <c r="H279" s="33"/>
      <c r="I279" s="33"/>
      <c r="J279" s="37"/>
      <c r="K279" s="37"/>
    </row>
    <row r="280" spans="4:11" x14ac:dyDescent="0.45">
      <c r="D280" s="36"/>
      <c r="E280" s="33"/>
      <c r="F280" s="34"/>
      <c r="G280" s="35"/>
      <c r="H280" s="33"/>
      <c r="I280" s="33"/>
      <c r="J280" s="37"/>
      <c r="K280" s="37"/>
    </row>
    <row r="281" spans="4:11" x14ac:dyDescent="0.45">
      <c r="D281" s="36"/>
      <c r="E281" s="33"/>
      <c r="F281" s="34"/>
      <c r="G281" s="35"/>
      <c r="H281" s="33"/>
      <c r="I281" s="33"/>
      <c r="J281" s="37"/>
      <c r="K281" s="37"/>
    </row>
    <row r="282" spans="4:11" x14ac:dyDescent="0.45">
      <c r="D282" s="36"/>
      <c r="E282" s="33"/>
      <c r="F282" s="34"/>
      <c r="G282" s="35"/>
      <c r="H282" s="33"/>
      <c r="I282" s="33"/>
      <c r="J282" s="37"/>
      <c r="K282" s="37"/>
    </row>
    <row r="283" spans="4:11" x14ac:dyDescent="0.45">
      <c r="D283" s="36"/>
      <c r="E283" s="33"/>
      <c r="F283" s="34"/>
      <c r="G283" s="35"/>
      <c r="H283" s="33"/>
      <c r="I283" s="33"/>
      <c r="J283" s="37"/>
      <c r="K283" s="37"/>
    </row>
    <row r="284" spans="4:11" x14ac:dyDescent="0.45">
      <c r="D284" s="36"/>
      <c r="E284" s="33"/>
      <c r="F284" s="34"/>
      <c r="G284" s="35"/>
      <c r="H284" s="33"/>
      <c r="I284" s="33"/>
      <c r="J284" s="37"/>
      <c r="K284" s="37"/>
    </row>
    <row r="285" spans="4:11" x14ac:dyDescent="0.45">
      <c r="D285" s="36"/>
      <c r="E285" s="33"/>
      <c r="F285" s="34"/>
      <c r="G285" s="35"/>
      <c r="H285" s="33"/>
      <c r="I285" s="33"/>
      <c r="J285" s="37"/>
      <c r="K285" s="37"/>
    </row>
    <row r="286" spans="4:11" x14ac:dyDescent="0.45">
      <c r="D286" s="36"/>
      <c r="E286" s="33"/>
      <c r="F286" s="34"/>
      <c r="G286" s="35"/>
      <c r="H286" s="33"/>
      <c r="I286" s="33"/>
      <c r="J286" s="37"/>
      <c r="K286" s="37"/>
    </row>
    <row r="287" spans="4:11" x14ac:dyDescent="0.45">
      <c r="D287" s="36"/>
      <c r="E287" s="33"/>
      <c r="F287" s="34"/>
      <c r="G287" s="35"/>
      <c r="H287" s="33"/>
      <c r="I287" s="33"/>
      <c r="J287" s="37"/>
      <c r="K287" s="37"/>
    </row>
    <row r="288" spans="4:11" x14ac:dyDescent="0.45">
      <c r="D288" s="36"/>
      <c r="E288" s="33"/>
      <c r="F288" s="34"/>
      <c r="G288" s="35"/>
      <c r="H288" s="33"/>
      <c r="I288" s="33"/>
      <c r="J288" s="37"/>
      <c r="K288" s="37"/>
    </row>
    <row r="289" spans="4:11" x14ac:dyDescent="0.45">
      <c r="D289" s="36"/>
      <c r="E289" s="33"/>
      <c r="F289" s="34"/>
      <c r="G289" s="35"/>
      <c r="H289" s="33"/>
      <c r="I289" s="33"/>
      <c r="J289" s="37"/>
      <c r="K289" s="37"/>
    </row>
    <row r="290" spans="4:11" x14ac:dyDescent="0.45">
      <c r="D290" s="36"/>
      <c r="E290" s="33"/>
      <c r="F290" s="34"/>
      <c r="G290" s="35"/>
      <c r="H290" s="33"/>
      <c r="I290" s="33"/>
      <c r="J290" s="37"/>
      <c r="K290" s="37"/>
    </row>
    <row r="291" spans="4:11" x14ac:dyDescent="0.45">
      <c r="D291" s="36"/>
      <c r="E291" s="33"/>
      <c r="F291" s="34"/>
      <c r="G291" s="35"/>
      <c r="H291" s="33"/>
      <c r="I291" s="33"/>
      <c r="J291" s="37"/>
      <c r="K291" s="37"/>
    </row>
    <row r="292" spans="4:11" x14ac:dyDescent="0.45">
      <c r="D292" s="36"/>
      <c r="E292" s="33"/>
      <c r="F292" s="34"/>
      <c r="G292" s="35"/>
      <c r="H292" s="33"/>
      <c r="I292" s="33"/>
      <c r="J292" s="37"/>
      <c r="K292" s="37"/>
    </row>
    <row r="293" spans="4:11" x14ac:dyDescent="0.45">
      <c r="D293" s="36"/>
      <c r="E293" s="33"/>
      <c r="F293" s="34"/>
      <c r="G293" s="35"/>
      <c r="H293" s="33"/>
      <c r="I293" s="33"/>
      <c r="J293" s="37"/>
      <c r="K293" s="37"/>
    </row>
    <row r="294" spans="4:11" x14ac:dyDescent="0.45">
      <c r="D294" s="36"/>
      <c r="E294" s="33"/>
      <c r="F294" s="34"/>
      <c r="G294" s="35"/>
      <c r="H294" s="33"/>
      <c r="I294" s="33"/>
      <c r="J294" s="37"/>
      <c r="K294" s="37"/>
    </row>
    <row r="295" spans="4:11" x14ac:dyDescent="0.45">
      <c r="D295" s="36"/>
      <c r="E295" s="33"/>
      <c r="F295" s="34"/>
      <c r="G295" s="35"/>
      <c r="H295" s="33"/>
      <c r="I295" s="33"/>
      <c r="J295" s="37"/>
      <c r="K295" s="37"/>
    </row>
    <row r="296" spans="4:11" x14ac:dyDescent="0.45">
      <c r="D296" s="36"/>
      <c r="E296" s="33"/>
      <c r="F296" s="34"/>
      <c r="G296" s="35"/>
      <c r="H296" s="33"/>
      <c r="I296" s="33"/>
      <c r="J296" s="37"/>
      <c r="K296" s="37"/>
    </row>
    <row r="297" spans="4:11" x14ac:dyDescent="0.45">
      <c r="D297" s="36"/>
      <c r="E297" s="33"/>
      <c r="F297" s="34"/>
      <c r="G297" s="35"/>
      <c r="H297" s="33"/>
      <c r="I297" s="33"/>
      <c r="J297" s="37"/>
      <c r="K297" s="37"/>
    </row>
    <row r="298" spans="4:11" x14ac:dyDescent="0.45">
      <c r="D298" s="36"/>
      <c r="E298" s="33"/>
      <c r="F298" s="34"/>
      <c r="G298" s="35"/>
      <c r="H298" s="33"/>
      <c r="I298" s="33"/>
      <c r="J298" s="37"/>
      <c r="K298" s="37"/>
    </row>
    <row r="299" spans="4:11" x14ac:dyDescent="0.45">
      <c r="D299" s="36"/>
      <c r="E299" s="33"/>
      <c r="F299" s="34"/>
      <c r="G299" s="35"/>
      <c r="H299" s="33"/>
      <c r="I299" s="33"/>
      <c r="J299" s="37"/>
      <c r="K299" s="37"/>
    </row>
    <row r="300" spans="4:11" x14ac:dyDescent="0.45">
      <c r="D300" s="36"/>
      <c r="E300" s="33"/>
      <c r="F300" s="34"/>
      <c r="G300" s="35"/>
      <c r="H300" s="33"/>
      <c r="I300" s="33"/>
      <c r="J300" s="37"/>
      <c r="K300" s="37"/>
    </row>
    <row r="301" spans="4:11" x14ac:dyDescent="0.45">
      <c r="D301" s="36"/>
      <c r="E301" s="33"/>
      <c r="F301" s="34"/>
      <c r="G301" s="35"/>
      <c r="H301" s="33"/>
      <c r="I301" s="33"/>
      <c r="J301" s="37"/>
      <c r="K301" s="37"/>
    </row>
    <row r="302" spans="4:11" x14ac:dyDescent="0.45">
      <c r="D302" s="36"/>
      <c r="E302" s="33"/>
      <c r="F302" s="34"/>
      <c r="G302" s="35"/>
      <c r="H302" s="33"/>
      <c r="I302" s="33"/>
      <c r="J302" s="37"/>
      <c r="K302" s="37"/>
    </row>
    <row r="303" spans="4:11" x14ac:dyDescent="0.45">
      <c r="D303" s="36"/>
      <c r="E303" s="33"/>
      <c r="F303" s="34"/>
      <c r="G303" s="35"/>
      <c r="H303" s="33"/>
      <c r="I303" s="33"/>
      <c r="J303" s="37"/>
      <c r="K303" s="37"/>
    </row>
    <row r="304" spans="4:11" x14ac:dyDescent="0.45">
      <c r="D304" s="36"/>
      <c r="E304" s="33"/>
      <c r="F304" s="34"/>
      <c r="G304" s="35"/>
      <c r="H304" s="33"/>
      <c r="I304" s="33"/>
      <c r="J304" s="37"/>
      <c r="K304" s="37"/>
    </row>
    <row r="305" spans="4:11" x14ac:dyDescent="0.45">
      <c r="D305" s="36"/>
      <c r="E305" s="33"/>
      <c r="F305" s="34"/>
      <c r="G305" s="35"/>
      <c r="H305" s="33"/>
      <c r="I305" s="33"/>
      <c r="J305" s="37"/>
      <c r="K305" s="37"/>
    </row>
    <row r="306" spans="4:11" x14ac:dyDescent="0.45">
      <c r="D306" s="36"/>
      <c r="E306" s="33"/>
      <c r="F306" s="34"/>
      <c r="G306" s="35"/>
      <c r="H306" s="33"/>
      <c r="I306" s="33"/>
      <c r="J306" s="37"/>
      <c r="K306" s="37"/>
    </row>
    <row r="307" spans="4:11" x14ac:dyDescent="0.45">
      <c r="D307" s="36"/>
      <c r="E307" s="33"/>
      <c r="F307" s="34"/>
      <c r="G307" s="35"/>
      <c r="H307" s="33"/>
      <c r="I307" s="33"/>
      <c r="J307" s="37"/>
      <c r="K307" s="37"/>
    </row>
    <row r="308" spans="4:11" x14ac:dyDescent="0.45">
      <c r="D308" s="36"/>
      <c r="E308" s="33"/>
      <c r="F308" s="34"/>
      <c r="G308" s="35"/>
      <c r="H308" s="33"/>
      <c r="I308" s="33"/>
      <c r="J308" s="37"/>
      <c r="K308" s="37"/>
    </row>
    <row r="309" spans="4:11" x14ac:dyDescent="0.45">
      <c r="D309" s="36"/>
      <c r="E309" s="33"/>
      <c r="F309" s="34"/>
      <c r="G309" s="35"/>
      <c r="H309" s="33"/>
      <c r="I309" s="33"/>
      <c r="J309" s="37"/>
      <c r="K309" s="37"/>
    </row>
    <row r="310" spans="4:11" x14ac:dyDescent="0.45">
      <c r="D310" s="36"/>
      <c r="E310" s="33"/>
      <c r="F310" s="34"/>
      <c r="G310" s="35"/>
      <c r="H310" s="33"/>
      <c r="I310" s="33"/>
      <c r="J310" s="37"/>
      <c r="K310" s="37"/>
    </row>
    <row r="311" spans="4:11" x14ac:dyDescent="0.45">
      <c r="D311" s="36"/>
      <c r="E311" s="33"/>
      <c r="F311" s="34"/>
      <c r="G311" s="35"/>
      <c r="H311" s="33"/>
      <c r="I311" s="33"/>
      <c r="J311" s="37"/>
      <c r="K311" s="37"/>
    </row>
    <row r="312" spans="4:11" x14ac:dyDescent="0.45">
      <c r="D312" s="36"/>
      <c r="E312" s="33"/>
      <c r="F312" s="34"/>
      <c r="G312" s="35"/>
      <c r="H312" s="33"/>
      <c r="I312" s="33"/>
      <c r="J312" s="37"/>
      <c r="K312" s="37"/>
    </row>
    <row r="313" spans="4:11" x14ac:dyDescent="0.45">
      <c r="D313" s="36"/>
      <c r="E313" s="33"/>
      <c r="F313" s="34"/>
      <c r="G313" s="35"/>
      <c r="H313" s="33"/>
      <c r="I313" s="33"/>
      <c r="J313" s="37"/>
      <c r="K313" s="37"/>
    </row>
    <row r="314" spans="4:11" x14ac:dyDescent="0.45">
      <c r="D314" s="36"/>
      <c r="E314" s="33"/>
      <c r="F314" s="34"/>
      <c r="G314" s="35"/>
      <c r="H314" s="33"/>
      <c r="I314" s="33"/>
      <c r="J314" s="37"/>
      <c r="K314" s="37"/>
    </row>
    <row r="315" spans="4:11" x14ac:dyDescent="0.45">
      <c r="D315" s="36"/>
      <c r="E315" s="33"/>
      <c r="F315" s="34"/>
      <c r="G315" s="35"/>
      <c r="H315" s="33"/>
      <c r="I315" s="33"/>
      <c r="J315" s="37"/>
      <c r="K315" s="37"/>
    </row>
    <row r="316" spans="4:11" x14ac:dyDescent="0.45">
      <c r="D316" s="36"/>
      <c r="E316" s="33"/>
      <c r="F316" s="34"/>
      <c r="G316" s="35"/>
      <c r="H316" s="33"/>
      <c r="I316" s="33"/>
      <c r="J316" s="37"/>
      <c r="K316" s="37"/>
    </row>
    <row r="317" spans="4:11" x14ac:dyDescent="0.45">
      <c r="D317" s="36"/>
      <c r="E317" s="33"/>
      <c r="F317" s="34"/>
      <c r="G317" s="35"/>
      <c r="H317" s="33"/>
      <c r="I317" s="33"/>
      <c r="J317" s="37"/>
      <c r="K317" s="37"/>
    </row>
    <row r="318" spans="4:11" x14ac:dyDescent="0.45">
      <c r="D318" s="36"/>
      <c r="E318" s="33"/>
      <c r="F318" s="34"/>
      <c r="G318" s="35"/>
      <c r="H318" s="33"/>
      <c r="I318" s="33"/>
      <c r="J318" s="37"/>
      <c r="K318" s="37"/>
    </row>
    <row r="319" spans="4:11" x14ac:dyDescent="0.45">
      <c r="J319" s="37"/>
      <c r="K319" s="37"/>
    </row>
    <row r="320" spans="4:11" x14ac:dyDescent="0.45">
      <c r="J320" s="37"/>
      <c r="K320" s="37"/>
    </row>
    <row r="321" spans="10:11" x14ac:dyDescent="0.45">
      <c r="J321" s="37"/>
      <c r="K321" s="37"/>
    </row>
    <row r="322" spans="10:11" x14ac:dyDescent="0.45">
      <c r="J322" s="37"/>
      <c r="K322" s="37"/>
    </row>
    <row r="323" spans="10:11" x14ac:dyDescent="0.45">
      <c r="J323" s="37"/>
      <c r="K323" s="37"/>
    </row>
    <row r="324" spans="10:11" x14ac:dyDescent="0.45">
      <c r="J324" s="37"/>
      <c r="K324" s="37"/>
    </row>
    <row r="325" spans="10:11" x14ac:dyDescent="0.45">
      <c r="J325" s="37"/>
      <c r="K325" s="37"/>
    </row>
    <row r="326" spans="10:11" x14ac:dyDescent="0.45">
      <c r="J326" s="37"/>
      <c r="K326" s="37"/>
    </row>
    <row r="327" spans="10:11" x14ac:dyDescent="0.45">
      <c r="J327" s="37"/>
      <c r="K327" s="37"/>
    </row>
    <row r="328" spans="10:11" x14ac:dyDescent="0.45">
      <c r="J328" s="37"/>
      <c r="K328" s="37"/>
    </row>
    <row r="329" spans="10:11" x14ac:dyDescent="0.45">
      <c r="J329" s="37"/>
      <c r="K329" s="37"/>
    </row>
    <row r="330" spans="10:11" x14ac:dyDescent="0.45">
      <c r="J330" s="37"/>
      <c r="K330" s="37"/>
    </row>
    <row r="331" spans="10:11" x14ac:dyDescent="0.45">
      <c r="J331" s="37"/>
      <c r="K331" s="37"/>
    </row>
    <row r="332" spans="10:11" x14ac:dyDescent="0.45">
      <c r="J332" s="37"/>
      <c r="K332" s="37"/>
    </row>
    <row r="333" spans="10:11" x14ac:dyDescent="0.45">
      <c r="J333" s="37"/>
      <c r="K333" s="37"/>
    </row>
    <row r="334" spans="10:11" x14ac:dyDescent="0.45">
      <c r="J334" s="37"/>
      <c r="K334" s="37"/>
    </row>
    <row r="335" spans="10:11" x14ac:dyDescent="0.45">
      <c r="J335" s="37"/>
      <c r="K335" s="37"/>
    </row>
    <row r="336" spans="10:11" x14ac:dyDescent="0.45">
      <c r="J336" s="37"/>
      <c r="K336" s="37"/>
    </row>
    <row r="337" spans="10:11" x14ac:dyDescent="0.45">
      <c r="J337" s="37"/>
      <c r="K337" s="37"/>
    </row>
    <row r="338" spans="10:11" x14ac:dyDescent="0.45">
      <c r="J338" s="37"/>
      <c r="K338" s="37"/>
    </row>
    <row r="339" spans="10:11" x14ac:dyDescent="0.45">
      <c r="J339" s="37"/>
      <c r="K339" s="37"/>
    </row>
    <row r="340" spans="10:11" x14ac:dyDescent="0.45">
      <c r="J340" s="37"/>
      <c r="K340" s="37"/>
    </row>
    <row r="341" spans="10:11" x14ac:dyDescent="0.45">
      <c r="J341" s="37"/>
      <c r="K341" s="37"/>
    </row>
    <row r="342" spans="10:11" x14ac:dyDescent="0.45">
      <c r="J342" s="37"/>
      <c r="K342" s="37"/>
    </row>
    <row r="343" spans="10:11" x14ac:dyDescent="0.45">
      <c r="J343" s="37"/>
      <c r="K343" s="37"/>
    </row>
    <row r="344" spans="10:11" x14ac:dyDescent="0.45">
      <c r="J344" s="37"/>
      <c r="K344" s="37"/>
    </row>
    <row r="345" spans="10:11" x14ac:dyDescent="0.45">
      <c r="J345" s="37"/>
      <c r="K345" s="37"/>
    </row>
    <row r="346" spans="10:11" x14ac:dyDescent="0.45">
      <c r="J346" s="37"/>
      <c r="K346" s="37"/>
    </row>
    <row r="347" spans="10:11" x14ac:dyDescent="0.45">
      <c r="J347" s="37"/>
      <c r="K347" s="37"/>
    </row>
    <row r="348" spans="10:11" x14ac:dyDescent="0.45">
      <c r="J348" s="37"/>
      <c r="K348" s="37"/>
    </row>
    <row r="349" spans="10:11" x14ac:dyDescent="0.45">
      <c r="J349" s="37"/>
      <c r="K349" s="37"/>
    </row>
    <row r="350" spans="10:11" x14ac:dyDescent="0.45">
      <c r="J350" s="37"/>
      <c r="K350" s="37"/>
    </row>
    <row r="351" spans="10:11" x14ac:dyDescent="0.45">
      <c r="J351" s="37"/>
      <c r="K351" s="37"/>
    </row>
    <row r="352" spans="10:11" x14ac:dyDescent="0.45">
      <c r="J352" s="37"/>
      <c r="K352" s="37"/>
    </row>
    <row r="353" spans="10:11" x14ac:dyDescent="0.45">
      <c r="J353" s="37"/>
      <c r="K353" s="37"/>
    </row>
    <row r="354" spans="10:11" x14ac:dyDescent="0.45">
      <c r="J354" s="37"/>
      <c r="K354" s="37"/>
    </row>
    <row r="355" spans="10:11" x14ac:dyDescent="0.45">
      <c r="J355" s="37"/>
      <c r="K355" s="37"/>
    </row>
    <row r="356" spans="10:11" x14ac:dyDescent="0.45">
      <c r="J356" s="37"/>
      <c r="K356" s="37"/>
    </row>
    <row r="357" spans="10:11" x14ac:dyDescent="0.45">
      <c r="J357" s="37"/>
      <c r="K357" s="37"/>
    </row>
    <row r="358" spans="10:11" x14ac:dyDescent="0.45">
      <c r="J358" s="37"/>
      <c r="K358" s="37"/>
    </row>
    <row r="359" spans="10:11" x14ac:dyDescent="0.45">
      <c r="J359" s="37"/>
      <c r="K359" s="37"/>
    </row>
    <row r="360" spans="10:11" x14ac:dyDescent="0.45">
      <c r="J360" s="37"/>
      <c r="K360" s="37"/>
    </row>
    <row r="361" spans="10:11" x14ac:dyDescent="0.45">
      <c r="J361" s="37"/>
      <c r="K361" s="37"/>
    </row>
    <row r="362" spans="10:11" x14ac:dyDescent="0.45">
      <c r="J362" s="37"/>
      <c r="K362" s="37"/>
    </row>
    <row r="363" spans="10:11" x14ac:dyDescent="0.45">
      <c r="J363" s="37"/>
      <c r="K363" s="37"/>
    </row>
    <row r="364" spans="10:11" x14ac:dyDescent="0.45">
      <c r="J364" s="37"/>
      <c r="K364" s="37"/>
    </row>
    <row r="365" spans="10:11" x14ac:dyDescent="0.45">
      <c r="J365" s="37"/>
      <c r="K365" s="37"/>
    </row>
    <row r="366" spans="10:11" x14ac:dyDescent="0.45">
      <c r="J366" s="37"/>
      <c r="K366" s="37"/>
    </row>
    <row r="367" spans="10:11" x14ac:dyDescent="0.45">
      <c r="J367" s="37"/>
      <c r="K367" s="37"/>
    </row>
    <row r="368" spans="10:11" x14ac:dyDescent="0.45">
      <c r="J368" s="37"/>
      <c r="K368" s="37"/>
    </row>
    <row r="369" spans="10:11" x14ac:dyDescent="0.45">
      <c r="J369" s="37"/>
      <c r="K369" s="37"/>
    </row>
    <row r="370" spans="10:11" x14ac:dyDescent="0.45">
      <c r="J370" s="37"/>
      <c r="K370" s="37"/>
    </row>
    <row r="371" spans="10:11" x14ac:dyDescent="0.45">
      <c r="J371" s="37"/>
      <c r="K371" s="37"/>
    </row>
    <row r="372" spans="10:11" x14ac:dyDescent="0.45">
      <c r="J372" s="37"/>
      <c r="K372" s="37"/>
    </row>
    <row r="373" spans="10:11" x14ac:dyDescent="0.45">
      <c r="J373" s="37"/>
      <c r="K373" s="37"/>
    </row>
    <row r="374" spans="10:11" x14ac:dyDescent="0.45">
      <c r="J374" s="37"/>
      <c r="K374" s="37"/>
    </row>
    <row r="375" spans="10:11" x14ac:dyDescent="0.45">
      <c r="J375" s="37"/>
      <c r="K375" s="37"/>
    </row>
    <row r="376" spans="10:11" x14ac:dyDescent="0.45">
      <c r="J376" s="37"/>
      <c r="K376" s="37"/>
    </row>
    <row r="377" spans="10:11" x14ac:dyDescent="0.45">
      <c r="J377" s="37"/>
      <c r="K377" s="37"/>
    </row>
    <row r="378" spans="10:11" x14ac:dyDescent="0.45">
      <c r="J378" s="37"/>
      <c r="K378" s="37"/>
    </row>
    <row r="379" spans="10:11" x14ac:dyDescent="0.45">
      <c r="J379" s="37"/>
      <c r="K379" s="37"/>
    </row>
    <row r="380" spans="10:11" x14ac:dyDescent="0.45">
      <c r="J380" s="37"/>
      <c r="K380" s="37"/>
    </row>
    <row r="381" spans="10:11" x14ac:dyDescent="0.45">
      <c r="J381" s="37"/>
      <c r="K381" s="37"/>
    </row>
    <row r="382" spans="10:11" x14ac:dyDescent="0.45">
      <c r="J382" s="37"/>
      <c r="K382" s="37"/>
    </row>
    <row r="383" spans="10:11" x14ac:dyDescent="0.45">
      <c r="J383" s="37"/>
      <c r="K383" s="37"/>
    </row>
    <row r="384" spans="10:11" x14ac:dyDescent="0.45">
      <c r="J384" s="37"/>
      <c r="K384" s="37"/>
    </row>
    <row r="385" spans="10:11" x14ac:dyDescent="0.45">
      <c r="J385" s="37"/>
      <c r="K385" s="37"/>
    </row>
    <row r="386" spans="10:11" x14ac:dyDescent="0.45">
      <c r="J386" s="37"/>
      <c r="K386" s="37"/>
    </row>
    <row r="387" spans="10:11" x14ac:dyDescent="0.45">
      <c r="J387" s="37"/>
      <c r="K387" s="37"/>
    </row>
    <row r="388" spans="10:11" x14ac:dyDescent="0.45">
      <c r="J388" s="37"/>
      <c r="K388" s="37"/>
    </row>
    <row r="389" spans="10:11" x14ac:dyDescent="0.45">
      <c r="J389" s="37"/>
      <c r="K389" s="37"/>
    </row>
    <row r="390" spans="10:11" x14ac:dyDescent="0.45">
      <c r="J390" s="37"/>
      <c r="K390" s="37"/>
    </row>
    <row r="391" spans="10:11" x14ac:dyDescent="0.45">
      <c r="J391" s="37"/>
      <c r="K391" s="37"/>
    </row>
    <row r="392" spans="10:11" x14ac:dyDescent="0.45">
      <c r="J392" s="37"/>
      <c r="K392" s="37"/>
    </row>
    <row r="393" spans="10:11" x14ac:dyDescent="0.45">
      <c r="J393" s="37"/>
      <c r="K393" s="37"/>
    </row>
    <row r="394" spans="10:11" x14ac:dyDescent="0.45">
      <c r="J394" s="37"/>
      <c r="K394" s="37"/>
    </row>
    <row r="395" spans="10:11" x14ac:dyDescent="0.45">
      <c r="J395" s="37"/>
      <c r="K395" s="37"/>
    </row>
    <row r="396" spans="10:11" x14ac:dyDescent="0.45">
      <c r="J396" s="37"/>
      <c r="K396" s="37"/>
    </row>
    <row r="397" spans="10:11" x14ac:dyDescent="0.45">
      <c r="J397" s="37"/>
      <c r="K397" s="37"/>
    </row>
    <row r="398" spans="10:11" x14ac:dyDescent="0.45">
      <c r="J398" s="37"/>
      <c r="K398" s="37"/>
    </row>
    <row r="399" spans="10:11" x14ac:dyDescent="0.45">
      <c r="J399" s="37"/>
      <c r="K399" s="37"/>
    </row>
    <row r="400" spans="10:11" x14ac:dyDescent="0.45">
      <c r="J400" s="37"/>
      <c r="K400" s="37"/>
    </row>
    <row r="401" spans="10:11" x14ac:dyDescent="0.45">
      <c r="J401" s="37"/>
      <c r="K401" s="37"/>
    </row>
    <row r="402" spans="10:11" x14ac:dyDescent="0.45">
      <c r="J402" s="37"/>
      <c r="K402" s="37"/>
    </row>
    <row r="403" spans="10:11" x14ac:dyDescent="0.45">
      <c r="J403" s="37"/>
      <c r="K403" s="37"/>
    </row>
    <row r="404" spans="10:11" x14ac:dyDescent="0.45">
      <c r="J404" s="37"/>
      <c r="K404" s="37"/>
    </row>
    <row r="405" spans="10:11" x14ac:dyDescent="0.45">
      <c r="J405" s="37"/>
      <c r="K405" s="37"/>
    </row>
    <row r="406" spans="10:11" x14ac:dyDescent="0.45">
      <c r="J406" s="37"/>
      <c r="K406" s="37"/>
    </row>
    <row r="407" spans="10:11" x14ac:dyDescent="0.45">
      <c r="J407" s="37"/>
      <c r="K407" s="37"/>
    </row>
    <row r="408" spans="10:11" x14ac:dyDescent="0.45">
      <c r="J408" s="37"/>
      <c r="K408" s="37"/>
    </row>
    <row r="409" spans="10:11" x14ac:dyDescent="0.45">
      <c r="J409" s="37"/>
      <c r="K409" s="37"/>
    </row>
    <row r="410" spans="10:11" x14ac:dyDescent="0.45">
      <c r="J410" s="37"/>
      <c r="K410" s="37"/>
    </row>
    <row r="411" spans="10:11" x14ac:dyDescent="0.45">
      <c r="J411" s="37"/>
      <c r="K411" s="37"/>
    </row>
    <row r="412" spans="10:11" x14ac:dyDescent="0.45">
      <c r="J412" s="37"/>
      <c r="K412" s="37"/>
    </row>
    <row r="413" spans="10:11" x14ac:dyDescent="0.45">
      <c r="J413" s="37"/>
      <c r="K413" s="37"/>
    </row>
    <row r="414" spans="10:11" x14ac:dyDescent="0.45">
      <c r="J414" s="37"/>
      <c r="K414" s="37"/>
    </row>
    <row r="415" spans="10:11" x14ac:dyDescent="0.45">
      <c r="J415" s="37"/>
      <c r="K415" s="37"/>
    </row>
    <row r="416" spans="10:11" x14ac:dyDescent="0.45">
      <c r="J416" s="37"/>
      <c r="K416" s="37"/>
    </row>
    <row r="417" spans="10:11" x14ac:dyDescent="0.45">
      <c r="J417" s="37"/>
      <c r="K417" s="37"/>
    </row>
    <row r="418" spans="10:11" x14ac:dyDescent="0.45">
      <c r="J418" s="37"/>
      <c r="K418" s="37"/>
    </row>
    <row r="419" spans="10:11" x14ac:dyDescent="0.45">
      <c r="J419" s="37"/>
      <c r="K419" s="37"/>
    </row>
    <row r="420" spans="10:11" x14ac:dyDescent="0.45">
      <c r="J420" s="37"/>
      <c r="K420" s="37"/>
    </row>
    <row r="421" spans="10:11" x14ac:dyDescent="0.45">
      <c r="J421" s="37"/>
      <c r="K421" s="37"/>
    </row>
    <row r="422" spans="10:11" x14ac:dyDescent="0.45">
      <c r="J422" s="37"/>
      <c r="K422" s="37"/>
    </row>
    <row r="423" spans="10:11" x14ac:dyDescent="0.45">
      <c r="J423" s="37"/>
      <c r="K423" s="37"/>
    </row>
    <row r="424" spans="10:11" x14ac:dyDescent="0.45">
      <c r="J424" s="37"/>
      <c r="K424" s="37"/>
    </row>
    <row r="425" spans="10:11" x14ac:dyDescent="0.45">
      <c r="J425" s="37"/>
      <c r="K425" s="37"/>
    </row>
    <row r="426" spans="10:11" x14ac:dyDescent="0.45">
      <c r="J426" s="37"/>
      <c r="K426" s="37"/>
    </row>
    <row r="427" spans="10:11" x14ac:dyDescent="0.45">
      <c r="J427" s="37"/>
      <c r="K427" s="37"/>
    </row>
    <row r="428" spans="10:11" x14ac:dyDescent="0.45">
      <c r="J428" s="37"/>
      <c r="K428" s="37"/>
    </row>
    <row r="429" spans="10:11" x14ac:dyDescent="0.45">
      <c r="J429" s="37"/>
      <c r="K429" s="37"/>
    </row>
    <row r="430" spans="10:11" x14ac:dyDescent="0.45">
      <c r="J430" s="37"/>
      <c r="K430" s="37"/>
    </row>
    <row r="431" spans="10:11" x14ac:dyDescent="0.45">
      <c r="J431" s="37"/>
      <c r="K431" s="37"/>
    </row>
    <row r="432" spans="10:11" x14ac:dyDescent="0.45">
      <c r="J432" s="37"/>
      <c r="K432" s="37"/>
    </row>
    <row r="433" spans="10:11" x14ac:dyDescent="0.45">
      <c r="J433" s="37"/>
      <c r="K433" s="37"/>
    </row>
    <row r="434" spans="10:11" x14ac:dyDescent="0.45">
      <c r="J434" s="37"/>
      <c r="K434" s="37"/>
    </row>
    <row r="435" spans="10:11" x14ac:dyDescent="0.45">
      <c r="J435" s="37"/>
      <c r="K435" s="37"/>
    </row>
    <row r="436" spans="10:11" x14ac:dyDescent="0.45">
      <c r="J436" s="37"/>
      <c r="K436" s="37"/>
    </row>
    <row r="437" spans="10:11" x14ac:dyDescent="0.45">
      <c r="J437" s="37"/>
      <c r="K437" s="37"/>
    </row>
    <row r="438" spans="10:11" x14ac:dyDescent="0.45">
      <c r="J438" s="37"/>
      <c r="K438" s="37"/>
    </row>
    <row r="439" spans="10:11" x14ac:dyDescent="0.45">
      <c r="J439" s="37"/>
      <c r="K439" s="37"/>
    </row>
    <row r="440" spans="10:11" x14ac:dyDescent="0.45">
      <c r="J440" s="37"/>
      <c r="K440" s="37"/>
    </row>
    <row r="441" spans="10:11" x14ac:dyDescent="0.45">
      <c r="J441" s="37"/>
      <c r="K441" s="37"/>
    </row>
    <row r="442" spans="10:11" x14ac:dyDescent="0.45">
      <c r="J442" s="37"/>
      <c r="K442" s="37"/>
    </row>
    <row r="443" spans="10:11" x14ac:dyDescent="0.45">
      <c r="J443" s="37"/>
      <c r="K443" s="37"/>
    </row>
    <row r="444" spans="10:11" x14ac:dyDescent="0.45">
      <c r="J444" s="37"/>
      <c r="K444" s="37"/>
    </row>
    <row r="445" spans="10:11" x14ac:dyDescent="0.45">
      <c r="J445" s="37"/>
      <c r="K445" s="37"/>
    </row>
    <row r="446" spans="10:11" x14ac:dyDescent="0.45">
      <c r="J446" s="37"/>
      <c r="K446" s="37"/>
    </row>
    <row r="447" spans="10:11" x14ac:dyDescent="0.45">
      <c r="J447" s="37"/>
      <c r="K447" s="37"/>
    </row>
    <row r="448" spans="10:11" x14ac:dyDescent="0.45">
      <c r="J448" s="37"/>
      <c r="K448" s="37"/>
    </row>
    <row r="449" spans="10:11" x14ac:dyDescent="0.45">
      <c r="J449" s="37"/>
      <c r="K449" s="37"/>
    </row>
    <row r="450" spans="10:11" x14ac:dyDescent="0.45">
      <c r="J450" s="37"/>
      <c r="K450" s="37"/>
    </row>
    <row r="451" spans="10:11" x14ac:dyDescent="0.45">
      <c r="J451" s="37"/>
      <c r="K451" s="37"/>
    </row>
    <row r="452" spans="10:11" x14ac:dyDescent="0.45">
      <c r="J452" s="37"/>
      <c r="K452" s="37"/>
    </row>
    <row r="453" spans="10:11" x14ac:dyDescent="0.45">
      <c r="J453" s="37"/>
      <c r="K453" s="37"/>
    </row>
    <row r="454" spans="10:11" x14ac:dyDescent="0.45">
      <c r="J454" s="37"/>
      <c r="K454" s="37"/>
    </row>
    <row r="455" spans="10:11" x14ac:dyDescent="0.45">
      <c r="J455" s="37"/>
      <c r="K455" s="37"/>
    </row>
    <row r="456" spans="10:11" x14ac:dyDescent="0.45">
      <c r="J456" s="37"/>
      <c r="K456" s="37"/>
    </row>
    <row r="457" spans="10:11" x14ac:dyDescent="0.45">
      <c r="J457" s="37"/>
      <c r="K457" s="37"/>
    </row>
    <row r="458" spans="10:11" x14ac:dyDescent="0.45">
      <c r="J458" s="37"/>
      <c r="K458" s="37"/>
    </row>
    <row r="459" spans="10:11" x14ac:dyDescent="0.45">
      <c r="J459" s="37"/>
      <c r="K459" s="37"/>
    </row>
    <row r="460" spans="10:11" x14ac:dyDescent="0.45">
      <c r="J460" s="37"/>
      <c r="K460" s="37"/>
    </row>
    <row r="461" spans="10:11" x14ac:dyDescent="0.45">
      <c r="J461" s="37"/>
      <c r="K461" s="37"/>
    </row>
    <row r="462" spans="10:11" x14ac:dyDescent="0.45">
      <c r="J462" s="37"/>
      <c r="K462" s="37"/>
    </row>
    <row r="463" spans="10:11" x14ac:dyDescent="0.45">
      <c r="J463" s="37"/>
      <c r="K463" s="37"/>
    </row>
    <row r="464" spans="10:11" x14ac:dyDescent="0.45">
      <c r="J464" s="37"/>
      <c r="K464" s="37"/>
    </row>
    <row r="465" spans="10:11" x14ac:dyDescent="0.45">
      <c r="J465" s="37"/>
      <c r="K465" s="37"/>
    </row>
    <row r="466" spans="10:11" x14ac:dyDescent="0.45">
      <c r="J466" s="37"/>
      <c r="K466" s="37"/>
    </row>
    <row r="467" spans="10:11" x14ac:dyDescent="0.45">
      <c r="J467" s="37"/>
      <c r="K467" s="37"/>
    </row>
    <row r="468" spans="10:11" x14ac:dyDescent="0.45">
      <c r="J468" s="37"/>
      <c r="K468" s="37"/>
    </row>
    <row r="469" spans="10:11" x14ac:dyDescent="0.45">
      <c r="J469" s="37"/>
      <c r="K469" s="37"/>
    </row>
    <row r="470" spans="10:11" x14ac:dyDescent="0.45">
      <c r="J470" s="37"/>
      <c r="K470" s="37"/>
    </row>
    <row r="471" spans="10:11" x14ac:dyDescent="0.45">
      <c r="J471" s="37"/>
      <c r="K471" s="37"/>
    </row>
    <row r="472" spans="10:11" x14ac:dyDescent="0.45">
      <c r="J472" s="37"/>
      <c r="K472" s="37"/>
    </row>
    <row r="473" spans="10:11" x14ac:dyDescent="0.45">
      <c r="J473" s="37"/>
      <c r="K473" s="37"/>
    </row>
    <row r="474" spans="10:11" x14ac:dyDescent="0.45">
      <c r="J474" s="37"/>
      <c r="K474" s="37"/>
    </row>
    <row r="475" spans="10:11" x14ac:dyDescent="0.45">
      <c r="J475" s="37"/>
      <c r="K475" s="37"/>
    </row>
    <row r="476" spans="10:11" x14ac:dyDescent="0.45">
      <c r="J476" s="37"/>
      <c r="K476" s="37"/>
    </row>
    <row r="477" spans="10:11" x14ac:dyDescent="0.45">
      <c r="J477" s="37"/>
      <c r="K477" s="37"/>
    </row>
    <row r="478" spans="10:11" x14ac:dyDescent="0.45">
      <c r="J478" s="37"/>
      <c r="K478" s="37"/>
    </row>
    <row r="479" spans="10:11" x14ac:dyDescent="0.45">
      <c r="J479" s="37"/>
      <c r="K479" s="37"/>
    </row>
    <row r="480" spans="10:11" x14ac:dyDescent="0.45">
      <c r="J480" s="37"/>
      <c r="K480" s="37"/>
    </row>
    <row r="481" spans="10:11" x14ac:dyDescent="0.45">
      <c r="J481" s="37"/>
      <c r="K481" s="37"/>
    </row>
    <row r="482" spans="10:11" x14ac:dyDescent="0.45">
      <c r="J482" s="37"/>
      <c r="K482" s="37"/>
    </row>
    <row r="483" spans="10:11" x14ac:dyDescent="0.45">
      <c r="J483" s="37"/>
      <c r="K483" s="37"/>
    </row>
    <row r="484" spans="10:11" x14ac:dyDescent="0.45">
      <c r="J484" s="37"/>
      <c r="K484" s="37"/>
    </row>
    <row r="485" spans="10:11" x14ac:dyDescent="0.45">
      <c r="J485" s="37"/>
      <c r="K485" s="37"/>
    </row>
    <row r="486" spans="10:11" x14ac:dyDescent="0.45">
      <c r="J486" s="37"/>
      <c r="K486" s="37"/>
    </row>
    <row r="487" spans="10:11" x14ac:dyDescent="0.45">
      <c r="J487" s="37"/>
      <c r="K487" s="37"/>
    </row>
    <row r="488" spans="10:11" x14ac:dyDescent="0.45">
      <c r="J488" s="37"/>
      <c r="K488" s="37"/>
    </row>
    <row r="489" spans="10:11" x14ac:dyDescent="0.45">
      <c r="J489" s="37"/>
      <c r="K489" s="37"/>
    </row>
    <row r="490" spans="10:11" x14ac:dyDescent="0.45">
      <c r="J490" s="37"/>
      <c r="K490" s="37"/>
    </row>
    <row r="491" spans="10:11" x14ac:dyDescent="0.45">
      <c r="J491" s="37"/>
      <c r="K491" s="37"/>
    </row>
    <row r="492" spans="10:11" x14ac:dyDescent="0.45">
      <c r="J492" s="37"/>
      <c r="K492" s="37"/>
    </row>
    <row r="493" spans="10:11" x14ac:dyDescent="0.45">
      <c r="J493" s="37"/>
      <c r="K493" s="37"/>
    </row>
    <row r="494" spans="10:11" x14ac:dyDescent="0.45">
      <c r="J494" s="37"/>
      <c r="K494" s="37"/>
    </row>
    <row r="495" spans="10:11" x14ac:dyDescent="0.45">
      <c r="J495" s="37"/>
      <c r="K495" s="37"/>
    </row>
    <row r="496" spans="10:11" x14ac:dyDescent="0.45">
      <c r="J496" s="37"/>
      <c r="K496" s="37"/>
    </row>
    <row r="497" spans="10:11" x14ac:dyDescent="0.45">
      <c r="J497" s="37"/>
      <c r="K497" s="37"/>
    </row>
    <row r="498" spans="10:11" x14ac:dyDescent="0.45">
      <c r="J498" s="37"/>
      <c r="K498" s="37"/>
    </row>
    <row r="499" spans="10:11" x14ac:dyDescent="0.45">
      <c r="J499" s="37"/>
      <c r="K499" s="37"/>
    </row>
    <row r="500" spans="10:11" x14ac:dyDescent="0.45">
      <c r="J500" s="37"/>
      <c r="K500" s="37"/>
    </row>
    <row r="501" spans="10:11" x14ac:dyDescent="0.45">
      <c r="J501" s="37"/>
      <c r="K501" s="37"/>
    </row>
    <row r="502" spans="10:11" x14ac:dyDescent="0.45">
      <c r="J502" s="37"/>
      <c r="K502" s="37"/>
    </row>
    <row r="503" spans="10:11" x14ac:dyDescent="0.45">
      <c r="J503" s="37"/>
      <c r="K503" s="37"/>
    </row>
    <row r="504" spans="10:11" x14ac:dyDescent="0.45">
      <c r="J504" s="37"/>
      <c r="K504" s="37"/>
    </row>
    <row r="505" spans="10:11" x14ac:dyDescent="0.45">
      <c r="J505" s="37"/>
      <c r="K505" s="37"/>
    </row>
    <row r="506" spans="10:11" x14ac:dyDescent="0.45">
      <c r="J506" s="37"/>
      <c r="K506" s="37"/>
    </row>
    <row r="507" spans="10:11" x14ac:dyDescent="0.45">
      <c r="J507" s="37"/>
      <c r="K507" s="37"/>
    </row>
    <row r="508" spans="10:11" x14ac:dyDescent="0.45">
      <c r="J508" s="37"/>
      <c r="K508" s="37"/>
    </row>
    <row r="509" spans="10:11" x14ac:dyDescent="0.45">
      <c r="J509" s="37"/>
      <c r="K509" s="37"/>
    </row>
    <row r="510" spans="10:11" x14ac:dyDescent="0.45">
      <c r="J510" s="37"/>
      <c r="K510" s="37"/>
    </row>
    <row r="511" spans="10:11" x14ac:dyDescent="0.45">
      <c r="J511" s="37"/>
      <c r="K511" s="37"/>
    </row>
    <row r="512" spans="10:11" x14ac:dyDescent="0.45">
      <c r="J512" s="37"/>
      <c r="K512" s="37"/>
    </row>
    <row r="513" spans="10:11" x14ac:dyDescent="0.45">
      <c r="J513" s="37"/>
      <c r="K513" s="37"/>
    </row>
    <row r="514" spans="10:11" x14ac:dyDescent="0.45">
      <c r="J514" s="37"/>
      <c r="K514" s="37"/>
    </row>
    <row r="515" spans="10:11" x14ac:dyDescent="0.45">
      <c r="J515" s="37"/>
      <c r="K515" s="37"/>
    </row>
    <row r="516" spans="10:11" x14ac:dyDescent="0.45">
      <c r="J516" s="37"/>
      <c r="K516" s="37"/>
    </row>
    <row r="517" spans="10:11" x14ac:dyDescent="0.45">
      <c r="J517" s="37"/>
      <c r="K517" s="37"/>
    </row>
    <row r="518" spans="10:11" x14ac:dyDescent="0.45">
      <c r="J518" s="37"/>
      <c r="K518" s="37"/>
    </row>
    <row r="519" spans="10:11" x14ac:dyDescent="0.45">
      <c r="J519" s="37"/>
      <c r="K519" s="37"/>
    </row>
    <row r="520" spans="10:11" x14ac:dyDescent="0.45">
      <c r="J520" s="37"/>
      <c r="K520" s="37"/>
    </row>
    <row r="521" spans="10:11" x14ac:dyDescent="0.45">
      <c r="J521" s="37"/>
      <c r="K521" s="37"/>
    </row>
    <row r="522" spans="10:11" x14ac:dyDescent="0.45">
      <c r="J522" s="37"/>
      <c r="K522" s="37"/>
    </row>
    <row r="523" spans="10:11" x14ac:dyDescent="0.45">
      <c r="J523" s="37"/>
      <c r="K523" s="37"/>
    </row>
    <row r="524" spans="10:11" x14ac:dyDescent="0.45">
      <c r="J524" s="37"/>
      <c r="K524" s="37"/>
    </row>
    <row r="525" spans="10:11" x14ac:dyDescent="0.45">
      <c r="J525" s="37"/>
      <c r="K525" s="37"/>
    </row>
    <row r="526" spans="10:11" x14ac:dyDescent="0.45">
      <c r="J526" s="37"/>
      <c r="K526" s="37"/>
    </row>
    <row r="527" spans="10:11" x14ac:dyDescent="0.45">
      <c r="J527" s="37"/>
      <c r="K527" s="37"/>
    </row>
    <row r="528" spans="10:11" x14ac:dyDescent="0.45">
      <c r="J528" s="37"/>
      <c r="K528" s="37"/>
    </row>
    <row r="529" spans="10:11" x14ac:dyDescent="0.45">
      <c r="J529" s="37"/>
      <c r="K529" s="37"/>
    </row>
    <row r="530" spans="10:11" x14ac:dyDescent="0.45">
      <c r="J530" s="37"/>
      <c r="K530" s="37"/>
    </row>
    <row r="531" spans="10:11" x14ac:dyDescent="0.45">
      <c r="J531" s="37"/>
      <c r="K531" s="37"/>
    </row>
    <row r="532" spans="10:11" x14ac:dyDescent="0.45">
      <c r="J532" s="37"/>
      <c r="K532" s="37"/>
    </row>
    <row r="533" spans="10:11" x14ac:dyDescent="0.45">
      <c r="J533" s="37"/>
      <c r="K533" s="37"/>
    </row>
    <row r="534" spans="10:11" x14ac:dyDescent="0.45">
      <c r="J534" s="37"/>
      <c r="K534" s="37"/>
    </row>
    <row r="535" spans="10:11" x14ac:dyDescent="0.45">
      <c r="J535" s="37"/>
      <c r="K535" s="37"/>
    </row>
    <row r="536" spans="10:11" x14ac:dyDescent="0.45">
      <c r="J536" s="37"/>
      <c r="K536" s="37"/>
    </row>
    <row r="537" spans="10:11" x14ac:dyDescent="0.45">
      <c r="J537" s="37"/>
      <c r="K537" s="37"/>
    </row>
    <row r="538" spans="10:11" x14ac:dyDescent="0.45">
      <c r="J538" s="37"/>
      <c r="K538" s="37"/>
    </row>
    <row r="539" spans="10:11" x14ac:dyDescent="0.45">
      <c r="J539" s="37"/>
      <c r="K539" s="37"/>
    </row>
    <row r="540" spans="10:11" x14ac:dyDescent="0.45">
      <c r="J540" s="37"/>
      <c r="K540" s="37"/>
    </row>
    <row r="541" spans="10:11" x14ac:dyDescent="0.45">
      <c r="J541" s="37"/>
      <c r="K541" s="37"/>
    </row>
    <row r="542" spans="10:11" x14ac:dyDescent="0.45">
      <c r="J542" s="37"/>
      <c r="K542" s="37"/>
    </row>
    <row r="543" spans="10:11" x14ac:dyDescent="0.45">
      <c r="J543" s="37"/>
      <c r="K543" s="37"/>
    </row>
    <row r="544" spans="10:11" x14ac:dyDescent="0.45">
      <c r="J544" s="37"/>
      <c r="K544" s="37"/>
    </row>
    <row r="545" spans="10:11" x14ac:dyDescent="0.45">
      <c r="J545" s="37"/>
      <c r="K545" s="37"/>
    </row>
    <row r="546" spans="10:11" x14ac:dyDescent="0.45">
      <c r="J546" s="37"/>
      <c r="K546" s="37"/>
    </row>
    <row r="547" spans="10:11" x14ac:dyDescent="0.45">
      <c r="J547" s="37"/>
      <c r="K547" s="37"/>
    </row>
    <row r="548" spans="10:11" x14ac:dyDescent="0.45">
      <c r="J548" s="37"/>
      <c r="K548" s="37"/>
    </row>
    <row r="549" spans="10:11" x14ac:dyDescent="0.45">
      <c r="J549" s="37"/>
      <c r="K549" s="37"/>
    </row>
    <row r="550" spans="10:11" x14ac:dyDescent="0.45">
      <c r="J550" s="37"/>
      <c r="K550" s="37"/>
    </row>
    <row r="551" spans="10:11" x14ac:dyDescent="0.45">
      <c r="J551" s="37"/>
      <c r="K551" s="37"/>
    </row>
    <row r="552" spans="10:11" x14ac:dyDescent="0.45">
      <c r="J552" s="37"/>
      <c r="K552" s="37"/>
    </row>
    <row r="553" spans="10:11" x14ac:dyDescent="0.45">
      <c r="J553" s="37"/>
      <c r="K553" s="37"/>
    </row>
    <row r="554" spans="10:11" x14ac:dyDescent="0.45">
      <c r="J554" s="37"/>
      <c r="K554" s="37"/>
    </row>
    <row r="555" spans="10:11" x14ac:dyDescent="0.45">
      <c r="J555" s="37"/>
      <c r="K555" s="37"/>
    </row>
    <row r="556" spans="10:11" x14ac:dyDescent="0.45">
      <c r="J556" s="37"/>
      <c r="K556" s="37"/>
    </row>
    <row r="557" spans="10:11" x14ac:dyDescent="0.45">
      <c r="J557" s="37"/>
      <c r="K557" s="37"/>
    </row>
    <row r="558" spans="10:11" x14ac:dyDescent="0.45">
      <c r="J558" s="37"/>
      <c r="K558" s="37"/>
    </row>
    <row r="559" spans="10:11" x14ac:dyDescent="0.45">
      <c r="J559" s="37"/>
      <c r="K559" s="37"/>
    </row>
    <row r="560" spans="10:11" x14ac:dyDescent="0.45">
      <c r="J560" s="37"/>
      <c r="K560" s="37"/>
    </row>
    <row r="561" spans="10:11" x14ac:dyDescent="0.45">
      <c r="J561" s="37"/>
      <c r="K561" s="37"/>
    </row>
    <row r="562" spans="10:11" x14ac:dyDescent="0.45">
      <c r="J562" s="37"/>
      <c r="K562" s="37"/>
    </row>
    <row r="563" spans="10:11" x14ac:dyDescent="0.45">
      <c r="J563" s="37"/>
      <c r="K563" s="37"/>
    </row>
    <row r="564" spans="10:11" x14ac:dyDescent="0.45">
      <c r="J564" s="37"/>
      <c r="K564" s="37"/>
    </row>
    <row r="565" spans="10:11" x14ac:dyDescent="0.45">
      <c r="J565" s="37"/>
      <c r="K565" s="37"/>
    </row>
    <row r="566" spans="10:11" x14ac:dyDescent="0.45">
      <c r="J566" s="37"/>
      <c r="K566" s="37"/>
    </row>
    <row r="567" spans="10:11" x14ac:dyDescent="0.45">
      <c r="J567" s="37"/>
      <c r="K567" s="37"/>
    </row>
    <row r="568" spans="10:11" x14ac:dyDescent="0.45">
      <c r="J568" s="37"/>
      <c r="K568" s="37"/>
    </row>
    <row r="569" spans="10:11" x14ac:dyDescent="0.45">
      <c r="J569" s="37"/>
      <c r="K569" s="37"/>
    </row>
    <row r="570" spans="10:11" x14ac:dyDescent="0.45">
      <c r="J570" s="37"/>
      <c r="K570" s="37"/>
    </row>
    <row r="571" spans="10:11" x14ac:dyDescent="0.45">
      <c r="J571" s="37"/>
      <c r="K571" s="37"/>
    </row>
    <row r="572" spans="10:11" x14ac:dyDescent="0.45">
      <c r="J572" s="37"/>
      <c r="K572" s="37"/>
    </row>
    <row r="573" spans="10:11" x14ac:dyDescent="0.45">
      <c r="J573" s="37"/>
      <c r="K573" s="37"/>
    </row>
    <row r="574" spans="10:11" x14ac:dyDescent="0.45">
      <c r="J574" s="37"/>
      <c r="K574" s="37"/>
    </row>
    <row r="575" spans="10:11" x14ac:dyDescent="0.45">
      <c r="J575" s="37"/>
      <c r="K575" s="37"/>
    </row>
    <row r="576" spans="10:11" x14ac:dyDescent="0.45">
      <c r="J576" s="37"/>
      <c r="K576" s="37"/>
    </row>
    <row r="577" spans="10:11" x14ac:dyDescent="0.45">
      <c r="J577" s="37"/>
      <c r="K577" s="37"/>
    </row>
    <row r="578" spans="10:11" x14ac:dyDescent="0.45">
      <c r="J578" s="37"/>
      <c r="K578" s="37"/>
    </row>
    <row r="579" spans="10:11" x14ac:dyDescent="0.45">
      <c r="J579" s="37"/>
      <c r="K579" s="37"/>
    </row>
    <row r="580" spans="10:11" x14ac:dyDescent="0.45">
      <c r="J580" s="37"/>
      <c r="K580" s="37"/>
    </row>
    <row r="581" spans="10:11" x14ac:dyDescent="0.45">
      <c r="J581" s="37"/>
      <c r="K581" s="37"/>
    </row>
    <row r="582" spans="10:11" x14ac:dyDescent="0.45">
      <c r="J582" s="37"/>
      <c r="K582" s="37"/>
    </row>
    <row r="583" spans="10:11" x14ac:dyDescent="0.45">
      <c r="J583" s="37"/>
      <c r="K583" s="37"/>
    </row>
    <row r="584" spans="10:11" x14ac:dyDescent="0.45">
      <c r="J584" s="37"/>
      <c r="K584" s="37"/>
    </row>
    <row r="585" spans="10:11" x14ac:dyDescent="0.45">
      <c r="J585" s="37"/>
      <c r="K585" s="37"/>
    </row>
    <row r="586" spans="10:11" x14ac:dyDescent="0.45">
      <c r="J586" s="37"/>
      <c r="K586" s="37"/>
    </row>
    <row r="587" spans="10:11" x14ac:dyDescent="0.45">
      <c r="J587" s="37"/>
      <c r="K587" s="37"/>
    </row>
    <row r="588" spans="10:11" x14ac:dyDescent="0.45">
      <c r="J588" s="37"/>
      <c r="K588" s="37"/>
    </row>
    <row r="589" spans="10:11" x14ac:dyDescent="0.45">
      <c r="J589" s="37"/>
      <c r="K589" s="37"/>
    </row>
    <row r="590" spans="10:11" x14ac:dyDescent="0.45">
      <c r="J590" s="37"/>
      <c r="K590" s="37"/>
    </row>
    <row r="591" spans="10:11" x14ac:dyDescent="0.45">
      <c r="J591" s="37"/>
      <c r="K591" s="37"/>
    </row>
    <row r="592" spans="10:11" x14ac:dyDescent="0.45">
      <c r="J592" s="37"/>
      <c r="K592" s="37"/>
    </row>
    <row r="593" spans="10:11" x14ac:dyDescent="0.45">
      <c r="J593" s="37"/>
      <c r="K593" s="37"/>
    </row>
    <row r="594" spans="10:11" x14ac:dyDescent="0.45">
      <c r="J594" s="37"/>
      <c r="K594" s="37"/>
    </row>
    <row r="595" spans="10:11" x14ac:dyDescent="0.45">
      <c r="J595" s="37"/>
      <c r="K595" s="37"/>
    </row>
  </sheetData>
  <sheetProtection sheet="1" objects="1" scenarios="1" selectLockedCells="1" selectUnlockedCells="1"/>
  <pageMargins left="0.25" right="0.25"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werknemers</vt:lpstr>
      <vt:lpstr>instroom ZW en WGA</vt:lpstr>
      <vt:lpstr>beroepenlijst</vt:lpstr>
      <vt:lpstr>toelichting gegevens</vt:lpstr>
    </vt:vector>
  </TitlesOfParts>
  <Company>Aevitae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Berendsen</dc:creator>
  <cp:lastModifiedBy>Meriem Zanid</cp:lastModifiedBy>
  <dcterms:created xsi:type="dcterms:W3CDTF">2020-10-08T06:27:21Z</dcterms:created>
  <dcterms:modified xsi:type="dcterms:W3CDTF">2021-06-21T08:51:13Z</dcterms:modified>
</cp:coreProperties>
</file>